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480" windowHeight="685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'!$A$1:$Q$98</definedName>
  </definedNames>
  <calcPr fullCalcOnLoad="1"/>
</workbook>
</file>

<file path=xl/sharedStrings.xml><?xml version="1.0" encoding="utf-8"?>
<sst xmlns="http://schemas.openxmlformats.org/spreadsheetml/2006/main" count="312" uniqueCount="214">
  <si>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</si>
  <si>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</si>
  <si>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</si>
  <si>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</si>
  <si>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</si>
  <si>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</si>
  <si>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</si>
  <si>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</si>
  <si>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</si>
  <si>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</si>
  <si>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</si>
  <si>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</si>
  <si>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</si>
  <si>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</si>
  <si>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</si>
  <si>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</si>
  <si>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</si>
  <si>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</si>
  <si>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</si>
  <si>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</si>
  <si>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</si>
  <si>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</si>
  <si>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</si>
  <si>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</si>
  <si>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</si>
  <si>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</si>
  <si>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</si>
  <si>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</si>
  <si>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</si>
  <si>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</si>
  <si>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</si>
  <si>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</si>
  <si>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</si>
  <si>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</si>
  <si>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</si>
  <si>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</si>
  <si>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</si>
  <si>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</si>
  <si>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</si>
  <si>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</si>
  <si>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</si>
  <si>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</si>
  <si>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</si>
  <si>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</si>
  <si>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</si>
  <si>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</si>
  <si>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</si>
  <si>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</si>
  <si>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</si>
  <si>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</si>
  <si>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</si>
  <si>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</si>
  <si>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</si>
  <si>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</si>
  <si>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</si>
  <si>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</si>
  <si>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</si>
  <si>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</si>
  <si>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</si>
  <si>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</si>
  <si>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</si>
  <si>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</si>
  <si>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</si>
  <si>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Науково-дослідна</t>
  </si>
  <si>
    <t>Інтелектуальна власність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</si>
  <si>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</si>
  <si>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</si>
  <si>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</si>
  <si>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</si>
  <si>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</si>
  <si>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</si>
  <si>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</si>
  <si>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</si>
  <si>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</si>
  <si>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</si>
  <si>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</si>
  <si>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</si>
  <si>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</si>
  <si>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</si>
  <si>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</si>
  <si>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</si>
  <si>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</si>
  <si>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</si>
  <si>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</si>
  <si>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</si>
  <si>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</si>
  <si>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</si>
  <si>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</si>
  <si>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</si>
  <si>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</si>
  <si>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</si>
  <si>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</si>
  <si>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</si>
  <si>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</si>
  <si>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</si>
  <si>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</si>
  <si>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</si>
  <si>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</si>
  <si>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</si>
  <si>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</si>
  <si>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</si>
  <si>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</si>
  <si>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</si>
  <si>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</si>
  <si>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</si>
  <si>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</si>
  <si>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</si>
  <si>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</si>
  <si>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</si>
  <si>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</si>
  <si>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</si>
  <si>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</si>
  <si>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</si>
  <si>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</si>
  <si>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</si>
  <si>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1.3.3</t>
  </si>
  <si>
    <t>2.3.1</t>
  </si>
  <si>
    <t>2.3.2</t>
  </si>
  <si>
    <t>2.3.3</t>
  </si>
  <si>
    <t>2.3.4</t>
  </si>
  <si>
    <t>2.3.6</t>
  </si>
  <si>
    <t>Разом п. 2.2</t>
  </si>
  <si>
    <t>Разом п. 2.3</t>
  </si>
  <si>
    <t>2.3.7</t>
  </si>
  <si>
    <t>2.3.8</t>
  </si>
  <si>
    <t>2.3.5</t>
  </si>
  <si>
    <t>1.5 Атестація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</si>
  <si>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</si>
  <si>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</si>
  <si>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</si>
  <si>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</si>
  <si>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</si>
  <si>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</si>
  <si>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</si>
  <si>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</si>
  <si>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</si>
  <si>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</si>
  <si>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</si>
  <si>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проєкти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</si>
  <si>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</si>
  <si>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</si>
  <si>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</si>
  <si>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</si>
  <si>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</si>
  <si>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</si>
  <si>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</si>
  <si>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</si>
  <si>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</si>
  <si>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</si>
  <si>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</si>
  <si>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</si>
  <si>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Мехатронні системи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</si>
  <si>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</si>
  <si>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</si>
  <si>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t>4 КРМ*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</si>
  <si>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</si>
  <si>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Промисловий транспорт</t>
  </si>
  <si>
    <t>Кількість курсових проєктів</t>
  </si>
  <si>
    <t>НАВЧАЛЬНІ ДИСЦИПЛІНИ, ЩО ВИВЧАЮТЬСЯ ПОНАД НОРМАТИВНУ КІЛЬКІСТЬ КРЕДИТІВ ЄКТС (120 КРЕДИТІВ)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</si>
  <si>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</si>
  <si>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</si>
  <si>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</si>
  <si>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</si>
  <si>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</si>
  <si>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Строк навчання – 1 рік 9 місяців</t>
  </si>
  <si>
    <t>5 + 90 годин</t>
  </si>
  <si>
    <t>Примітка. *1 день на тиждень (15 тижнів)</t>
  </si>
  <si>
    <t>1.2 Цикл професійної підготовки</t>
  </si>
  <si>
    <t>1.3 Дослідницька (наукова) компонента</t>
  </si>
  <si>
    <t>2.2 Цикл професійної підготовки</t>
  </si>
  <si>
    <t>2.3 Дослідницька (наукова) компонента</t>
  </si>
  <si>
    <t>дисципліни дослідницької (наукової) компоненти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</si>
  <si>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</si>
  <si>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</si>
  <si>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</si>
  <si>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</si>
  <si>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</si>
  <si>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</si>
  <si>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t>Науково-педагогічна діяльність та принципи її організації</t>
  </si>
  <si>
    <t xml:space="preserve">         (Віктор Ковальов)</t>
  </si>
  <si>
    <t>Валерій Кассов</t>
  </si>
  <si>
    <t>Віктор Ковальов</t>
  </si>
  <si>
    <t>Яна Васильченко</t>
  </si>
  <si>
    <t>Микола Дорохов</t>
  </si>
  <si>
    <t>Зав. кафедри ПТММ</t>
  </si>
  <si>
    <t>1.2.1.1</t>
  </si>
  <si>
    <t>1.2.1.2</t>
  </si>
  <si>
    <t>1.2.3</t>
  </si>
  <si>
    <t>1.2.5</t>
  </si>
  <si>
    <t>1.2.6</t>
  </si>
  <si>
    <t>1.2.4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</si>
  <si>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</si>
  <si>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</si>
  <si>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1.3.1.1</t>
  </si>
  <si>
    <t>1.3.1.2</t>
  </si>
  <si>
    <t>1.3.4</t>
  </si>
  <si>
    <t>2.2.1</t>
  </si>
  <si>
    <t>2.2.2</t>
  </si>
  <si>
    <t>2.2.2.1</t>
  </si>
  <si>
    <t>2.2.2.2</t>
  </si>
  <si>
    <t>2.2.4</t>
  </si>
  <si>
    <t>2.2.3</t>
  </si>
  <si>
    <t>Дисципліни вільного вибору (2, 3 семестр)</t>
  </si>
  <si>
    <t>2, 3</t>
  </si>
  <si>
    <t>Прогресивні процеси важкого машинобудування</t>
  </si>
  <si>
    <t>Дисципліни вільного вибору (2 семестр)</t>
  </si>
  <si>
    <t>Дисципліни вільного вибору (3 семестр)</t>
  </si>
  <si>
    <t>Д/А</t>
  </si>
  <si>
    <t>Високоефективні методи обробки матеріалів у машинобудуванні</t>
  </si>
  <si>
    <t>"    "                     2024 р.</t>
  </si>
  <si>
    <t>(набір 2024 року)</t>
  </si>
  <si>
    <t xml:space="preserve">V ПЛАН ОСВІТНЬОГО ПРОЦЕСУ НА 2024/2025 НАВЧАЛЬНИЙ РІК         НАБІР 2024 РОКУ                              </t>
  </si>
  <si>
    <t>2.2.5.1</t>
  </si>
  <si>
    <t>2.2.5.2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</si>
</sst>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/>
    </border>
    <border>
      <left style="medium"/>
      <right/>
      <top>
        <color indexed="63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1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21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 wrapText="1"/>
      <protection/>
    </xf>
    <xf numFmtId="175" fontId="10" fillId="0" borderId="28" xfId="53" applyNumberFormat="1" applyFont="1" applyFill="1" applyBorder="1" applyAlignment="1" applyProtection="1">
      <alignment horizontal="center" vertical="center"/>
      <protection/>
    </xf>
    <xf numFmtId="174" fontId="10" fillId="0" borderId="26" xfId="53" applyNumberFormat="1" applyFont="1" applyFill="1" applyBorder="1" applyAlignment="1" applyProtection="1">
      <alignment horizontal="left" vertical="center" wrapText="1"/>
      <protection/>
    </xf>
    <xf numFmtId="174" fontId="10" fillId="0" borderId="29" xfId="53" applyNumberFormat="1" applyFont="1" applyFill="1" applyBorder="1" applyAlignment="1" applyProtection="1">
      <alignment horizontal="center" vertical="center"/>
      <protection/>
    </xf>
    <xf numFmtId="175" fontId="10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175" fontId="6" fillId="0" borderId="27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174" fontId="10" fillId="0" borderId="5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1" fontId="20" fillId="0" borderId="53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174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0" fontId="6" fillId="0" borderId="27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left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174" fontId="10" fillId="0" borderId="55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55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47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56" xfId="53" applyNumberFormat="1" applyFont="1" applyFill="1" applyBorder="1" applyAlignment="1">
      <alignment horizontal="center" vertical="center" wrapText="1"/>
      <protection/>
    </xf>
    <xf numFmtId="1" fontId="6" fillId="0" borderId="44" xfId="53" applyNumberFormat="1" applyFont="1" applyFill="1" applyBorder="1" applyAlignment="1">
      <alignment horizontal="center" vertical="center" wrapText="1"/>
      <protection/>
    </xf>
    <xf numFmtId="1" fontId="11" fillId="0" borderId="34" xfId="53" applyNumberFormat="1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34" xfId="53" applyNumberFormat="1" applyFont="1" applyFill="1" applyBorder="1" applyAlignment="1">
      <alignment horizontal="center" vertical="center" wrapText="1"/>
      <protection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186" fontId="6" fillId="0" borderId="57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3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20" fillId="0" borderId="34" xfId="53" applyNumberFormat="1" applyFont="1" applyFill="1" applyBorder="1" applyAlignment="1">
      <alignment horizontal="center" vertical="center" wrapText="1"/>
      <protection/>
    </xf>
    <xf numFmtId="0" fontId="6" fillId="0" borderId="59" xfId="53" applyFont="1" applyFill="1" applyBorder="1" applyAlignment="1">
      <alignment horizontal="left" vertical="center" wrapText="1"/>
      <protection/>
    </xf>
    <xf numFmtId="174" fontId="10" fillId="0" borderId="60" xfId="53" applyNumberFormat="1" applyFont="1" applyFill="1" applyBorder="1" applyAlignment="1">
      <alignment horizontal="center" vertical="center" wrapText="1"/>
      <protection/>
    </xf>
    <xf numFmtId="1" fontId="10" fillId="0" borderId="16" xfId="53" applyNumberFormat="1" applyFont="1" applyFill="1" applyBorder="1" applyAlignment="1">
      <alignment horizontal="center" vertical="center" wrapText="1"/>
      <protection/>
    </xf>
    <xf numFmtId="1" fontId="10" fillId="0" borderId="59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61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8" xfId="53" applyNumberFormat="1" applyFont="1" applyFill="1" applyBorder="1" applyAlignment="1">
      <alignment horizontal="center" vertical="center" wrapText="1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176" fontId="22" fillId="0" borderId="28" xfId="0" applyNumberFormat="1" applyFont="1" applyFill="1" applyBorder="1" applyAlignment="1" applyProtection="1">
      <alignment horizontal="center" vertical="center"/>
      <protection/>
    </xf>
    <xf numFmtId="174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>
      <alignment horizontal="center" vertical="center" wrapText="1"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" fontId="10" fillId="0" borderId="64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left" vertical="center"/>
      <protection/>
    </xf>
    <xf numFmtId="176" fontId="22" fillId="0" borderId="34" xfId="0" applyNumberFormat="1" applyFont="1" applyFill="1" applyBorder="1" applyAlignment="1" applyProtection="1">
      <alignment horizontal="center" vertical="center"/>
      <protection/>
    </xf>
    <xf numFmtId="174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68" xfId="53" applyNumberFormat="1" applyFont="1" applyFill="1" applyBorder="1" applyAlignment="1" applyProtection="1">
      <alignment horizontal="center" vertical="center"/>
      <protection/>
    </xf>
    <xf numFmtId="174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59" xfId="0" applyNumberFormat="1" applyFont="1" applyFill="1" applyBorder="1" applyAlignment="1" applyProtection="1">
      <alignment horizontal="left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0" xfId="0" applyNumberFormat="1" applyFont="1" applyFill="1" applyBorder="1" applyAlignment="1" applyProtection="1">
      <alignment horizontal="center" vertical="center"/>
      <protection/>
    </xf>
    <xf numFmtId="176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176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17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51" xfId="53" applyNumberFormat="1" applyFont="1" applyFill="1" applyBorder="1" applyAlignment="1">
      <alignment horizontal="center" vertical="center" wrapText="1"/>
      <protection/>
    </xf>
    <xf numFmtId="0" fontId="10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left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174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 wrapText="1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left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left" vertical="center"/>
      <protection/>
    </xf>
    <xf numFmtId="49" fontId="6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9" xfId="53" applyNumberFormat="1" applyFont="1" applyFill="1" applyBorder="1" applyAlignment="1" applyProtection="1">
      <alignment horizontal="center" vertical="center"/>
      <protection/>
    </xf>
    <xf numFmtId="173" fontId="6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78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5" xfId="53" applyNumberFormat="1" applyFont="1" applyFill="1" applyBorder="1" applyAlignment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55" xfId="53" applyNumberFormat="1" applyFont="1" applyFill="1" applyBorder="1" applyAlignment="1">
      <alignment horizontal="center" vertical="center" wrapText="1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55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74" fontId="10" fillId="0" borderId="71" xfId="53" applyNumberFormat="1" applyFont="1" applyFill="1" applyBorder="1" applyAlignment="1">
      <alignment horizontal="center" vertical="center" wrapText="1"/>
      <protection/>
    </xf>
    <xf numFmtId="1" fontId="10" fillId="0" borderId="71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174" fontId="10" fillId="0" borderId="12" xfId="53" applyNumberFormat="1" applyFont="1" applyFill="1" applyBorder="1" applyAlignment="1" applyProtection="1">
      <alignment vertical="center"/>
      <protection/>
    </xf>
    <xf numFmtId="174" fontId="10" fillId="0" borderId="51" xfId="53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" fillId="0" borderId="82" xfId="53" applyFont="1" applyFill="1" applyBorder="1" applyAlignment="1">
      <alignment horizontal="center" vertical="center" wrapText="1"/>
      <protection/>
    </xf>
    <xf numFmtId="175" fontId="6" fillId="0" borderId="45" xfId="53" applyNumberFormat="1" applyFont="1" applyFill="1" applyBorder="1" applyAlignment="1" applyProtection="1">
      <alignment vertical="center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left" vertical="center" wrapText="1"/>
      <protection/>
    </xf>
    <xf numFmtId="49" fontId="6" fillId="0" borderId="43" xfId="53" applyNumberFormat="1" applyFont="1" applyFill="1" applyBorder="1" applyAlignment="1">
      <alignment horizontal="left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78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0" fontId="6" fillId="0" borderId="33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32" xfId="53" applyNumberFormat="1" applyFont="1" applyFill="1" applyBorder="1" applyAlignment="1">
      <alignment horizontal="center" vertical="center" wrapText="1"/>
      <protection/>
    </xf>
    <xf numFmtId="49" fontId="6" fillId="0" borderId="56" xfId="0" applyNumberFormat="1" applyFont="1" applyFill="1" applyBorder="1" applyAlignment="1">
      <alignment vertical="center" wrapText="1"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67" xfId="53" applyFont="1" applyFill="1" applyBorder="1" applyAlignment="1">
      <alignment horizontal="center" vertical="center" wrapText="1"/>
      <protection/>
    </xf>
    <xf numFmtId="0" fontId="6" fillId="0" borderId="58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83" xfId="53" applyFont="1" applyFill="1" applyBorder="1" applyAlignment="1">
      <alignment horizontal="center" vertical="center" wrapText="1"/>
      <protection/>
    </xf>
    <xf numFmtId="0" fontId="6" fillId="0" borderId="84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176" fontId="6" fillId="0" borderId="25" xfId="53" applyNumberFormat="1" applyFont="1" applyFill="1" applyBorder="1" applyAlignment="1" applyProtection="1">
      <alignment vertical="center" wrapText="1"/>
      <protection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173" fontId="10" fillId="0" borderId="85" xfId="53" applyNumberFormat="1" applyFont="1" applyFill="1" applyBorder="1" applyAlignment="1" applyProtection="1">
      <alignment horizontal="center" vertical="center"/>
      <protection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176" fontId="10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left" vertical="center"/>
      <protection/>
    </xf>
    <xf numFmtId="173" fontId="10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7" xfId="53" applyFont="1" applyFill="1" applyBorder="1" applyAlignment="1">
      <alignment horizontal="left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57" xfId="53" applyNumberFormat="1" applyFont="1" applyFill="1" applyBorder="1" applyAlignment="1">
      <alignment horizontal="center" vertical="center" wrapText="1"/>
      <protection/>
    </xf>
    <xf numFmtId="1" fontId="10" fillId="0" borderId="56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49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left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 wrapText="1"/>
      <protection/>
    </xf>
    <xf numFmtId="176" fontId="6" fillId="0" borderId="36" xfId="53" applyNumberFormat="1" applyFont="1" applyFill="1" applyBorder="1" applyAlignment="1" applyProtection="1">
      <alignment horizontal="center" vertical="center" wrapText="1"/>
      <protection/>
    </xf>
    <xf numFmtId="176" fontId="6" fillId="0" borderId="38" xfId="53" applyNumberFormat="1" applyFont="1" applyFill="1" applyBorder="1" applyAlignment="1" applyProtection="1">
      <alignment horizontal="center" vertical="center" wrapText="1"/>
      <protection/>
    </xf>
    <xf numFmtId="173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 wrapText="1"/>
    </xf>
    <xf numFmtId="176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/>
    </xf>
    <xf numFmtId="49" fontId="6" fillId="0" borderId="86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87" xfId="53" applyFont="1" applyFill="1" applyBorder="1" applyAlignment="1">
      <alignment horizontal="left" vertical="center" wrapText="1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176" fontId="6" fillId="0" borderId="88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89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3" fontId="6" fillId="0" borderId="87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87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58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84" xfId="53" applyNumberFormat="1" applyFont="1" applyFill="1" applyBorder="1" applyAlignment="1" applyProtection="1">
      <alignment horizontal="center" vertical="center"/>
      <protection/>
    </xf>
    <xf numFmtId="176" fontId="6" fillId="0" borderId="82" xfId="53" applyNumberFormat="1" applyFont="1" applyFill="1" applyBorder="1" applyAlignment="1" applyProtection="1">
      <alignment horizontal="center" vertical="center"/>
      <protection/>
    </xf>
    <xf numFmtId="176" fontId="10" fillId="0" borderId="83" xfId="53" applyNumberFormat="1" applyFont="1" applyFill="1" applyBorder="1" applyAlignment="1" applyProtection="1">
      <alignment horizontal="center" vertical="center"/>
      <protection/>
    </xf>
    <xf numFmtId="176" fontId="10" fillId="0" borderId="82" xfId="53" applyNumberFormat="1" applyFont="1" applyFill="1" applyBorder="1" applyAlignment="1" applyProtection="1">
      <alignment horizontal="center" vertical="center"/>
      <protection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top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" fontId="3" fillId="0" borderId="81" xfId="0" applyNumberFormat="1" applyFont="1" applyFill="1" applyBorder="1" applyAlignment="1">
      <alignment horizontal="center" vertical="center" wrapText="1"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90" xfId="0" applyNumberFormat="1" applyFont="1" applyFill="1" applyBorder="1" applyAlignment="1">
      <alignment horizontal="center" vertical="center" wrapText="1"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91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89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83" xfId="52" applyFont="1" applyFill="1" applyBorder="1" applyAlignment="1">
      <alignment horizontal="center" vertical="center" wrapText="1"/>
      <protection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72" xfId="52" applyFont="1" applyFill="1" applyBorder="1" applyAlignment="1">
      <alignment horizontal="center" vertical="center" wrapText="1"/>
      <protection/>
    </xf>
    <xf numFmtId="0" fontId="3" fillId="0" borderId="90" xfId="52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wrapText="1"/>
      <protection/>
    </xf>
    <xf numFmtId="0" fontId="3" fillId="0" borderId="92" xfId="52" applyFont="1" applyFill="1" applyBorder="1" applyAlignment="1">
      <alignment horizontal="center" vertical="center" wrapText="1"/>
      <protection/>
    </xf>
    <xf numFmtId="0" fontId="3" fillId="0" borderId="93" xfId="52" applyFont="1" applyFill="1" applyBorder="1" applyAlignment="1">
      <alignment horizontal="center" vertical="center" wrapText="1"/>
      <protection/>
    </xf>
    <xf numFmtId="0" fontId="10" fillId="0" borderId="62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 wrapText="1"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91" xfId="52" applyFont="1" applyFill="1" applyBorder="1" applyAlignment="1">
      <alignment horizontal="center" vertical="center" wrapText="1"/>
      <protection/>
    </xf>
    <xf numFmtId="0" fontId="9" fillId="0" borderId="53" xfId="52" applyFont="1" applyFill="1" applyBorder="1" applyAlignment="1">
      <alignment horizontal="center" vertical="center" wrapText="1"/>
      <protection/>
    </xf>
    <xf numFmtId="0" fontId="9" fillId="0" borderId="89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92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29" fillId="0" borderId="103" xfId="0" applyFont="1" applyFill="1" applyBorder="1" applyAlignment="1">
      <alignment horizontal="center" vertical="center" wrapText="1"/>
    </xf>
    <xf numFmtId="0" fontId="29" fillId="0" borderId="104" xfId="0" applyFont="1" applyFill="1" applyBorder="1" applyAlignment="1">
      <alignment horizontal="center" vertical="center" wrapText="1"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79" xfId="52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29" fillId="0" borderId="106" xfId="0" applyFont="1" applyFill="1" applyBorder="1" applyAlignment="1">
      <alignment horizontal="center" vertical="center" wrapText="1"/>
    </xf>
    <xf numFmtId="0" fontId="29" fillId="0" borderId="10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83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72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91" xfId="52" applyNumberFormat="1" applyFont="1" applyFill="1" applyBorder="1" applyAlignment="1">
      <alignment horizontal="center" vertical="center" wrapText="1"/>
      <protection/>
    </xf>
    <xf numFmtId="49" fontId="9" fillId="0" borderId="39" xfId="52" applyNumberFormat="1" applyFont="1" applyFill="1" applyBorder="1" applyAlignment="1">
      <alignment horizontal="center" vertical="center" wrapText="1"/>
      <protection/>
    </xf>
    <xf numFmtId="49" fontId="9" fillId="0" borderId="86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83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90" xfId="52" applyNumberFormat="1" applyFont="1" applyFill="1" applyBorder="1" applyAlignment="1">
      <alignment horizontal="center" vertic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49" fontId="3" fillId="0" borderId="6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94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3" xfId="52" applyNumberFormat="1" applyFont="1" applyFill="1" applyBorder="1" applyAlignment="1" applyProtection="1">
      <alignment horizontal="left" vertical="center" wrapText="1"/>
      <protection locked="0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29" fillId="0" borderId="10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49" fontId="3" fillId="0" borderId="6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5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58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90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28" fillId="0" borderId="52" xfId="52" applyFont="1" applyFill="1" applyBorder="1" applyAlignment="1">
      <alignment horizontal="center" vertical="center" wrapText="1"/>
      <protection/>
    </xf>
    <xf numFmtId="0" fontId="13" fillId="0" borderId="86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/>
      <protection/>
    </xf>
    <xf numFmtId="173" fontId="21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52" xfId="53" applyNumberFormat="1" applyFont="1" applyFill="1" applyBorder="1" applyAlignment="1" applyProtection="1">
      <alignment horizontal="center" vertical="center" wrapText="1"/>
      <protection/>
    </xf>
    <xf numFmtId="175" fontId="9" fillId="0" borderId="91" xfId="53" applyNumberFormat="1" applyFont="1" applyFill="1" applyBorder="1" applyAlignment="1" applyProtection="1">
      <alignment horizontal="center" vertical="center" wrapText="1"/>
      <protection/>
    </xf>
    <xf numFmtId="175" fontId="9" fillId="0" borderId="53" xfId="53" applyNumberFormat="1" applyFont="1" applyFill="1" applyBorder="1" applyAlignment="1" applyProtection="1">
      <alignment horizontal="center" vertical="center" wrapText="1"/>
      <protection/>
    </xf>
    <xf numFmtId="0" fontId="6" fillId="0" borderId="52" xfId="53" applyNumberFormat="1" applyFont="1" applyFill="1" applyBorder="1" applyAlignment="1" applyProtection="1">
      <alignment horizontal="center" vertical="center" wrapText="1"/>
      <protection/>
    </xf>
    <xf numFmtId="0" fontId="6" fillId="0" borderId="91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72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51" xfId="53" applyNumberFormat="1" applyFont="1" applyFill="1" applyBorder="1" applyAlignment="1" applyProtection="1">
      <alignment horizontal="center" vertical="center"/>
      <protection/>
    </xf>
    <xf numFmtId="175" fontId="6" fillId="0" borderId="87" xfId="53" applyNumberFormat="1" applyFont="1" applyFill="1" applyBorder="1" applyAlignment="1" applyProtection="1">
      <alignment horizontal="center" vertical="center"/>
      <protection/>
    </xf>
    <xf numFmtId="175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8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textRotation="90" wrapText="1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91" xfId="53" applyNumberFormat="1" applyFont="1" applyFill="1" applyBorder="1" applyAlignment="1" applyProtection="1">
      <alignment horizontal="center" vertical="center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87" xfId="53" applyNumberFormat="1" applyFont="1" applyFill="1" applyBorder="1" applyAlignment="1" applyProtection="1">
      <alignment horizontal="center" vertical="center"/>
      <protection/>
    </xf>
    <xf numFmtId="0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textRotation="90" wrapText="1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8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7" xfId="53" applyNumberFormat="1" applyFont="1" applyFill="1" applyBorder="1" applyAlignment="1" applyProtection="1">
      <alignment horizont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wrapText="1"/>
      <protection/>
    </xf>
    <xf numFmtId="175" fontId="6" fillId="0" borderId="94" xfId="53" applyNumberFormat="1" applyFont="1" applyFill="1" applyBorder="1" applyAlignment="1" applyProtection="1">
      <alignment horizontal="center" vertical="center" wrapText="1"/>
      <protection/>
    </xf>
    <xf numFmtId="175" fontId="6" fillId="0" borderId="95" xfId="53" applyNumberFormat="1" applyFont="1" applyFill="1" applyBorder="1" applyAlignment="1" applyProtection="1">
      <alignment horizontal="center" vertical="center" wrapText="1"/>
      <protection/>
    </xf>
    <xf numFmtId="175" fontId="6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91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49" fontId="10" fillId="0" borderId="91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71" xfId="0" applyNumberFormat="1" applyFont="1" applyFill="1" applyBorder="1" applyAlignment="1" applyProtection="1">
      <alignment horizontal="center" vertical="center" wrapText="1"/>
      <protection/>
    </xf>
    <xf numFmtId="172" fontId="10" fillId="0" borderId="72" xfId="0" applyNumberFormat="1" applyFont="1" applyFill="1" applyBorder="1" applyAlignment="1" applyProtection="1">
      <alignment horizontal="center" vertical="center" wrapText="1"/>
      <protection/>
    </xf>
    <xf numFmtId="172" fontId="10" fillId="0" borderId="9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8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0" fontId="10" fillId="0" borderId="12" xfId="53" applyFont="1" applyFill="1" applyBorder="1" applyAlignment="1">
      <alignment horizontal="right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8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0" fontId="10" fillId="0" borderId="51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 wrapText="1"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173" fontId="21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51" xfId="5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5" fontId="10" fillId="0" borderId="91" xfId="53" applyNumberFormat="1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5" fontId="10" fillId="0" borderId="86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92" xfId="53" applyNumberFormat="1" applyFont="1" applyFill="1" applyBorder="1" applyAlignment="1" applyProtection="1">
      <alignment horizontal="right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8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70" zoomScaleNormal="70" zoomScalePageLayoutView="0" workbookViewId="0" topLeftCell="A2">
      <selection activeCell="P12" sqref="P12:AM12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569" t="s">
        <v>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70" t="s">
        <v>3</v>
      </c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82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</row>
    <row r="2" spans="1:53" ht="30">
      <c r="A2" s="569" t="s">
        <v>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33" customHeight="1">
      <c r="A3" s="569" t="s">
        <v>146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71" t="s">
        <v>6</v>
      </c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1:53" ht="30.75">
      <c r="A4" s="574" t="s">
        <v>209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ht="36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572" t="s">
        <v>7</v>
      </c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54" t="s">
        <v>62</v>
      </c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</row>
    <row r="6" spans="1:53" s="3" customFormat="1" ht="24.75" customHeight="1">
      <c r="A6" s="569" t="s">
        <v>28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</row>
    <row r="7" spans="1:53" s="3" customFormat="1" ht="26.25" customHeight="1">
      <c r="A7" s="569" t="s">
        <v>179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53" t="s">
        <v>73</v>
      </c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87"/>
      <c r="AN7" s="451" t="s">
        <v>164</v>
      </c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</row>
    <row r="8" spans="1:53" s="3" customFormat="1" ht="25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553" t="s">
        <v>155</v>
      </c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87"/>
      <c r="AN8" s="538" t="s">
        <v>148</v>
      </c>
      <c r="AO8" s="538"/>
      <c r="AP8" s="538"/>
      <c r="AQ8" s="538"/>
      <c r="AR8" s="538"/>
      <c r="AS8" s="538"/>
      <c r="AT8" s="538"/>
      <c r="AU8" s="538"/>
      <c r="AV8" s="538"/>
      <c r="AW8" s="538"/>
      <c r="AX8" s="538"/>
      <c r="AY8" s="538"/>
      <c r="AZ8" s="538"/>
      <c r="BA8" s="538"/>
    </row>
    <row r="9" spans="1:53" s="3" customFormat="1" ht="25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553" t="s">
        <v>74</v>
      </c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87"/>
      <c r="AN9" s="538"/>
      <c r="AO9" s="538"/>
      <c r="AP9" s="538"/>
      <c r="AQ9" s="538"/>
      <c r="AR9" s="538"/>
      <c r="AS9" s="538"/>
      <c r="AT9" s="538"/>
      <c r="AU9" s="538"/>
      <c r="AV9" s="538"/>
      <c r="AW9" s="538"/>
      <c r="AX9" s="538"/>
      <c r="AY9" s="538"/>
      <c r="AZ9" s="538"/>
      <c r="BA9" s="538"/>
    </row>
    <row r="10" spans="1:53" s="3" customFormat="1" ht="25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554" t="s">
        <v>77</v>
      </c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8"/>
      <c r="AY10" s="538"/>
      <c r="AZ10" s="538"/>
      <c r="BA10" s="538"/>
    </row>
    <row r="11" spans="1:53" s="3" customFormat="1" ht="25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554" t="s">
        <v>161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38"/>
      <c r="AO11" s="538"/>
      <c r="AP11" s="538"/>
      <c r="AQ11" s="538"/>
      <c r="AR11" s="538"/>
      <c r="AS11" s="538"/>
      <c r="AT11" s="538"/>
      <c r="AU11" s="538"/>
      <c r="AV11" s="538"/>
      <c r="AW11" s="538"/>
      <c r="AX11" s="538"/>
      <c r="AY11" s="538"/>
      <c r="AZ11" s="538"/>
      <c r="BA11" s="538"/>
    </row>
    <row r="12" spans="1:53" s="3" customFormat="1" ht="2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555" t="s">
        <v>210</v>
      </c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" customFormat="1" ht="27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90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2"/>
      <c r="AM13" s="92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3" customFormat="1" ht="22.5">
      <c r="A14" s="557" t="s">
        <v>172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</row>
    <row r="15" spans="1:53" s="3" customFormat="1" ht="15" customHeight="1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ht="21.75" customHeight="1">
      <c r="A16" s="577" t="s">
        <v>8</v>
      </c>
      <c r="B16" s="550" t="s">
        <v>9</v>
      </c>
      <c r="C16" s="551"/>
      <c r="D16" s="551"/>
      <c r="E16" s="552"/>
      <c r="F16" s="550" t="s">
        <v>10</v>
      </c>
      <c r="G16" s="551"/>
      <c r="H16" s="551"/>
      <c r="I16" s="552"/>
      <c r="J16" s="600" t="s">
        <v>11</v>
      </c>
      <c r="K16" s="600"/>
      <c r="L16" s="600"/>
      <c r="M16" s="600"/>
      <c r="N16" s="601"/>
      <c r="O16" s="470" t="s">
        <v>12</v>
      </c>
      <c r="P16" s="600"/>
      <c r="Q16" s="600"/>
      <c r="R16" s="601"/>
      <c r="S16" s="470" t="s">
        <v>13</v>
      </c>
      <c r="T16" s="600"/>
      <c r="U16" s="600"/>
      <c r="V16" s="601"/>
      <c r="W16" s="600" t="s">
        <v>14</v>
      </c>
      <c r="X16" s="600"/>
      <c r="Y16" s="600"/>
      <c r="Z16" s="600"/>
      <c r="AA16" s="601"/>
      <c r="AB16" s="550" t="s">
        <v>15</v>
      </c>
      <c r="AC16" s="551"/>
      <c r="AD16" s="551"/>
      <c r="AE16" s="552"/>
      <c r="AF16" s="550" t="s">
        <v>16</v>
      </c>
      <c r="AG16" s="551"/>
      <c r="AH16" s="551"/>
      <c r="AI16" s="552"/>
      <c r="AJ16" s="470" t="s">
        <v>17</v>
      </c>
      <c r="AK16" s="600"/>
      <c r="AL16" s="600"/>
      <c r="AM16" s="600"/>
      <c r="AN16" s="601"/>
      <c r="AO16" s="470" t="s">
        <v>18</v>
      </c>
      <c r="AP16" s="600"/>
      <c r="AQ16" s="600"/>
      <c r="AR16" s="601"/>
      <c r="AS16" s="600" t="s">
        <v>19</v>
      </c>
      <c r="AT16" s="600"/>
      <c r="AU16" s="600"/>
      <c r="AV16" s="600"/>
      <c r="AW16" s="601"/>
      <c r="AX16" s="470" t="s">
        <v>20</v>
      </c>
      <c r="AY16" s="471"/>
      <c r="AZ16" s="471"/>
      <c r="BA16" s="472"/>
    </row>
    <row r="17" spans="1:53" s="1" customFormat="1" ht="21.75" customHeight="1" thickBot="1">
      <c r="A17" s="578"/>
      <c r="B17" s="94">
        <v>1</v>
      </c>
      <c r="C17" s="95">
        <v>2</v>
      </c>
      <c r="D17" s="95">
        <v>3</v>
      </c>
      <c r="E17" s="97">
        <v>4</v>
      </c>
      <c r="F17" s="429">
        <v>5</v>
      </c>
      <c r="G17" s="360">
        <v>6</v>
      </c>
      <c r="H17" s="95">
        <v>7</v>
      </c>
      <c r="I17" s="97">
        <v>8</v>
      </c>
      <c r="J17" s="429">
        <v>9</v>
      </c>
      <c r="K17" s="360">
        <v>10</v>
      </c>
      <c r="L17" s="95">
        <v>11</v>
      </c>
      <c r="M17" s="97">
        <v>12</v>
      </c>
      <c r="N17" s="362">
        <v>13</v>
      </c>
      <c r="O17" s="360">
        <v>14</v>
      </c>
      <c r="P17" s="95">
        <v>15</v>
      </c>
      <c r="Q17" s="95">
        <v>16</v>
      </c>
      <c r="R17" s="97">
        <v>17</v>
      </c>
      <c r="S17" s="429">
        <v>18</v>
      </c>
      <c r="T17" s="360">
        <v>19</v>
      </c>
      <c r="U17" s="95">
        <v>20</v>
      </c>
      <c r="V17" s="97">
        <v>21</v>
      </c>
      <c r="W17" s="429">
        <v>22</v>
      </c>
      <c r="X17" s="360">
        <v>23</v>
      </c>
      <c r="Y17" s="95">
        <v>24</v>
      </c>
      <c r="Z17" s="95">
        <v>25</v>
      </c>
      <c r="AA17" s="96">
        <v>26</v>
      </c>
      <c r="AB17" s="94">
        <v>27</v>
      </c>
      <c r="AC17" s="95">
        <v>28</v>
      </c>
      <c r="AD17" s="95">
        <v>29</v>
      </c>
      <c r="AE17" s="97">
        <v>30</v>
      </c>
      <c r="AF17" s="429">
        <v>31</v>
      </c>
      <c r="AG17" s="360">
        <v>32</v>
      </c>
      <c r="AH17" s="95">
        <v>33</v>
      </c>
      <c r="AI17" s="97">
        <v>34</v>
      </c>
      <c r="AJ17" s="429">
        <v>35</v>
      </c>
      <c r="AK17" s="360">
        <v>36</v>
      </c>
      <c r="AL17" s="95">
        <v>37</v>
      </c>
      <c r="AM17" s="95">
        <v>38</v>
      </c>
      <c r="AN17" s="97">
        <v>39</v>
      </c>
      <c r="AO17" s="429">
        <v>40</v>
      </c>
      <c r="AP17" s="360">
        <v>41</v>
      </c>
      <c r="AQ17" s="95">
        <v>42</v>
      </c>
      <c r="AR17" s="97">
        <v>43</v>
      </c>
      <c r="AS17" s="429">
        <v>44</v>
      </c>
      <c r="AT17" s="360">
        <v>45</v>
      </c>
      <c r="AU17" s="95">
        <v>46</v>
      </c>
      <c r="AV17" s="95">
        <v>47</v>
      </c>
      <c r="AW17" s="96">
        <v>48</v>
      </c>
      <c r="AX17" s="94">
        <v>49</v>
      </c>
      <c r="AY17" s="95">
        <v>50</v>
      </c>
      <c r="AZ17" s="95">
        <v>51</v>
      </c>
      <c r="BA17" s="96">
        <v>52</v>
      </c>
    </row>
    <row r="18" spans="1:53" ht="18.75" customHeight="1" thickBot="1">
      <c r="A18" s="98">
        <v>1</v>
      </c>
      <c r="B18" s="5" t="s">
        <v>66</v>
      </c>
      <c r="C18" s="6" t="s">
        <v>66</v>
      </c>
      <c r="D18" s="6" t="s">
        <v>66</v>
      </c>
      <c r="E18" s="359" t="s">
        <v>66</v>
      </c>
      <c r="F18" s="5" t="s">
        <v>66</v>
      </c>
      <c r="G18" s="99" t="s">
        <v>66</v>
      </c>
      <c r="H18" s="6" t="s">
        <v>66</v>
      </c>
      <c r="I18" s="359" t="s">
        <v>66</v>
      </c>
      <c r="J18" s="5" t="s">
        <v>66</v>
      </c>
      <c r="K18" s="99" t="s">
        <v>66</v>
      </c>
      <c r="L18" s="6" t="s">
        <v>66</v>
      </c>
      <c r="M18" s="359" t="s">
        <v>66</v>
      </c>
      <c r="N18" s="100" t="s">
        <v>66</v>
      </c>
      <c r="O18" s="99" t="s">
        <v>66</v>
      </c>
      <c r="P18" s="6" t="s">
        <v>66</v>
      </c>
      <c r="Q18" s="6" t="s">
        <v>47</v>
      </c>
      <c r="R18" s="359" t="s">
        <v>47</v>
      </c>
      <c r="S18" s="5" t="s">
        <v>48</v>
      </c>
      <c r="T18" s="105" t="s">
        <v>46</v>
      </c>
      <c r="U18" s="102" t="s">
        <v>46</v>
      </c>
      <c r="V18" s="104" t="s">
        <v>46</v>
      </c>
      <c r="W18" s="5" t="s">
        <v>46</v>
      </c>
      <c r="X18" s="105" t="s">
        <v>46</v>
      </c>
      <c r="Y18" s="102" t="s">
        <v>46</v>
      </c>
      <c r="Z18" s="102" t="s">
        <v>46</v>
      </c>
      <c r="AA18" s="103" t="s">
        <v>46</v>
      </c>
      <c r="AB18" s="101" t="s">
        <v>46</v>
      </c>
      <c r="AC18" s="102" t="s">
        <v>48</v>
      </c>
      <c r="AD18" s="102" t="s">
        <v>48</v>
      </c>
      <c r="AE18" s="104" t="s">
        <v>48</v>
      </c>
      <c r="AF18" s="5" t="s">
        <v>48</v>
      </c>
      <c r="AG18" s="105" t="s">
        <v>46</v>
      </c>
      <c r="AH18" s="102" t="s">
        <v>46</v>
      </c>
      <c r="AI18" s="104" t="s">
        <v>46</v>
      </c>
      <c r="AJ18" s="5" t="s">
        <v>46</v>
      </c>
      <c r="AK18" s="105" t="s">
        <v>46</v>
      </c>
      <c r="AL18" s="102" t="s">
        <v>46</v>
      </c>
      <c r="AM18" s="102" t="s">
        <v>46</v>
      </c>
      <c r="AN18" s="104" t="s">
        <v>46</v>
      </c>
      <c r="AO18" s="101" t="s">
        <v>46</v>
      </c>
      <c r="AP18" s="105" t="s">
        <v>47</v>
      </c>
      <c r="AQ18" s="102" t="s">
        <v>47</v>
      </c>
      <c r="AR18" s="104" t="s">
        <v>47</v>
      </c>
      <c r="AS18" s="349" t="s">
        <v>48</v>
      </c>
      <c r="AT18" s="105" t="s">
        <v>48</v>
      </c>
      <c r="AU18" s="102" t="s">
        <v>48</v>
      </c>
      <c r="AV18" s="102" t="s">
        <v>48</v>
      </c>
      <c r="AW18" s="103" t="s">
        <v>48</v>
      </c>
      <c r="AX18" s="105" t="s">
        <v>48</v>
      </c>
      <c r="AY18" s="102" t="s">
        <v>48</v>
      </c>
      <c r="AZ18" s="102" t="s">
        <v>48</v>
      </c>
      <c r="BA18" s="103" t="s">
        <v>48</v>
      </c>
    </row>
    <row r="19" spans="1:53" ht="18.75" customHeight="1" thickBot="1">
      <c r="A19" s="106">
        <v>2</v>
      </c>
      <c r="B19" s="121" t="s">
        <v>46</v>
      </c>
      <c r="C19" s="107" t="s">
        <v>46</v>
      </c>
      <c r="D19" s="107" t="s">
        <v>46</v>
      </c>
      <c r="E19" s="363" t="s">
        <v>46</v>
      </c>
      <c r="F19" s="110" t="s">
        <v>46</v>
      </c>
      <c r="G19" s="361" t="s">
        <v>46</v>
      </c>
      <c r="H19" s="108" t="s">
        <v>46</v>
      </c>
      <c r="I19" s="111" t="s">
        <v>46</v>
      </c>
      <c r="J19" s="110" t="s">
        <v>46</v>
      </c>
      <c r="K19" s="361" t="s">
        <v>46</v>
      </c>
      <c r="L19" s="108" t="s">
        <v>46</v>
      </c>
      <c r="M19" s="111" t="s">
        <v>46</v>
      </c>
      <c r="N19" s="109" t="s">
        <v>46</v>
      </c>
      <c r="O19" s="361" t="s">
        <v>46</v>
      </c>
      <c r="P19" s="108" t="s">
        <v>46</v>
      </c>
      <c r="Q19" s="108" t="s">
        <v>47</v>
      </c>
      <c r="R19" s="111" t="s">
        <v>47</v>
      </c>
      <c r="S19" s="110" t="s">
        <v>49</v>
      </c>
      <c r="T19" s="361" t="s">
        <v>49</v>
      </c>
      <c r="U19" s="108" t="s">
        <v>49</v>
      </c>
      <c r="V19" s="111" t="s">
        <v>49</v>
      </c>
      <c r="W19" s="110" t="s">
        <v>49</v>
      </c>
      <c r="X19" s="361" t="s">
        <v>50</v>
      </c>
      <c r="Y19" s="108" t="s">
        <v>50</v>
      </c>
      <c r="Z19" s="108" t="s">
        <v>50</v>
      </c>
      <c r="AA19" s="111" t="s">
        <v>50</v>
      </c>
      <c r="AB19" s="110" t="s">
        <v>50</v>
      </c>
      <c r="AC19" s="108" t="s">
        <v>50</v>
      </c>
      <c r="AD19" s="108" t="s">
        <v>50</v>
      </c>
      <c r="AE19" s="111" t="s">
        <v>50</v>
      </c>
      <c r="AF19" s="110" t="s">
        <v>50</v>
      </c>
      <c r="AG19" s="361" t="s">
        <v>50</v>
      </c>
      <c r="AH19" s="108" t="s">
        <v>50</v>
      </c>
      <c r="AI19" s="111" t="s">
        <v>50</v>
      </c>
      <c r="AJ19" s="110" t="s">
        <v>50</v>
      </c>
      <c r="AK19" s="361" t="s">
        <v>50</v>
      </c>
      <c r="AL19" s="108" t="s">
        <v>50</v>
      </c>
      <c r="AM19" s="108" t="s">
        <v>50</v>
      </c>
      <c r="AN19" s="111" t="s">
        <v>207</v>
      </c>
      <c r="AO19" s="602"/>
      <c r="AP19" s="603"/>
      <c r="AQ19" s="603"/>
      <c r="AR19" s="603"/>
      <c r="AS19" s="603"/>
      <c r="AT19" s="603"/>
      <c r="AU19" s="603"/>
      <c r="AV19" s="603"/>
      <c r="AW19" s="603"/>
      <c r="AX19" s="603"/>
      <c r="AY19" s="603"/>
      <c r="AZ19" s="603"/>
      <c r="BA19" s="604"/>
    </row>
    <row r="20" spans="1:53" ht="15" customHeight="1">
      <c r="A20" s="1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13"/>
      <c r="AU20" s="113"/>
      <c r="AV20" s="113"/>
      <c r="AW20" s="113"/>
      <c r="AX20" s="113"/>
      <c r="AY20" s="113"/>
      <c r="AZ20" s="113"/>
      <c r="BA20" s="113"/>
    </row>
    <row r="21" spans="1:53" s="4" customFormat="1" ht="21" customHeight="1">
      <c r="A21" s="576" t="s">
        <v>147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576"/>
      <c r="BA21" s="576"/>
    </row>
    <row r="22" spans="1:53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114"/>
      <c r="AW22" s="114"/>
      <c r="AX22" s="114"/>
      <c r="AY22" s="114"/>
      <c r="AZ22" s="114"/>
      <c r="BA22" s="83"/>
    </row>
    <row r="23" spans="1:53" ht="21.75" customHeight="1">
      <c r="A23" s="479" t="s">
        <v>173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115"/>
      <c r="AA23" s="479" t="s">
        <v>174</v>
      </c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116"/>
      <c r="AO23" s="479" t="s">
        <v>175</v>
      </c>
      <c r="AP23" s="479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479"/>
    </row>
    <row r="24" spans="1:53" ht="15" customHeight="1" thickBo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88"/>
    </row>
    <row r="25" spans="1:53" ht="22.5" customHeight="1">
      <c r="A25" s="579" t="s">
        <v>8</v>
      </c>
      <c r="B25" s="540"/>
      <c r="C25" s="549" t="s">
        <v>21</v>
      </c>
      <c r="D25" s="539"/>
      <c r="E25" s="539"/>
      <c r="F25" s="540"/>
      <c r="G25" s="473" t="s">
        <v>130</v>
      </c>
      <c r="H25" s="474"/>
      <c r="I25" s="507"/>
      <c r="J25" s="473" t="s">
        <v>22</v>
      </c>
      <c r="K25" s="539"/>
      <c r="L25" s="539"/>
      <c r="M25" s="540"/>
      <c r="N25" s="473" t="s">
        <v>162</v>
      </c>
      <c r="O25" s="539"/>
      <c r="P25" s="540"/>
      <c r="Q25" s="473" t="s">
        <v>163</v>
      </c>
      <c r="R25" s="539"/>
      <c r="S25" s="540"/>
      <c r="T25" s="473" t="s">
        <v>23</v>
      </c>
      <c r="U25" s="539"/>
      <c r="V25" s="540"/>
      <c r="W25" s="473" t="s">
        <v>24</v>
      </c>
      <c r="X25" s="539"/>
      <c r="Y25" s="597"/>
      <c r="Z25" s="364"/>
      <c r="AA25" s="512" t="s">
        <v>25</v>
      </c>
      <c r="AB25" s="513"/>
      <c r="AC25" s="513"/>
      <c r="AD25" s="513"/>
      <c r="AE25" s="513"/>
      <c r="AF25" s="513"/>
      <c r="AG25" s="514"/>
      <c r="AH25" s="473" t="s">
        <v>26</v>
      </c>
      <c r="AI25" s="474"/>
      <c r="AJ25" s="507"/>
      <c r="AK25" s="549" t="s">
        <v>27</v>
      </c>
      <c r="AL25" s="502"/>
      <c r="AM25" s="591"/>
      <c r="AN25" s="365"/>
      <c r="AO25" s="501" t="s">
        <v>128</v>
      </c>
      <c r="AP25" s="502"/>
      <c r="AQ25" s="502"/>
      <c r="AR25" s="503"/>
      <c r="AS25" s="473" t="s">
        <v>129</v>
      </c>
      <c r="AT25" s="474"/>
      <c r="AU25" s="474"/>
      <c r="AV25" s="474"/>
      <c r="AW25" s="507"/>
      <c r="AX25" s="473" t="s">
        <v>26</v>
      </c>
      <c r="AY25" s="474"/>
      <c r="AZ25" s="474"/>
      <c r="BA25" s="475"/>
    </row>
    <row r="26" spans="1:53" ht="18.75" customHeight="1">
      <c r="A26" s="580"/>
      <c r="B26" s="543"/>
      <c r="C26" s="541"/>
      <c r="D26" s="542"/>
      <c r="E26" s="542"/>
      <c r="F26" s="543"/>
      <c r="G26" s="476"/>
      <c r="H26" s="477"/>
      <c r="I26" s="508"/>
      <c r="J26" s="541"/>
      <c r="K26" s="542"/>
      <c r="L26" s="542"/>
      <c r="M26" s="543"/>
      <c r="N26" s="541"/>
      <c r="O26" s="542"/>
      <c r="P26" s="543"/>
      <c r="Q26" s="541"/>
      <c r="R26" s="542"/>
      <c r="S26" s="543"/>
      <c r="T26" s="541"/>
      <c r="U26" s="542"/>
      <c r="V26" s="543"/>
      <c r="W26" s="541"/>
      <c r="X26" s="542"/>
      <c r="Y26" s="598"/>
      <c r="Z26" s="364"/>
      <c r="AA26" s="515"/>
      <c r="AB26" s="516"/>
      <c r="AC26" s="516"/>
      <c r="AD26" s="516"/>
      <c r="AE26" s="516"/>
      <c r="AF26" s="516"/>
      <c r="AG26" s="517"/>
      <c r="AH26" s="476"/>
      <c r="AI26" s="477"/>
      <c r="AJ26" s="508"/>
      <c r="AK26" s="592"/>
      <c r="AL26" s="505"/>
      <c r="AM26" s="593"/>
      <c r="AN26" s="365"/>
      <c r="AO26" s="504"/>
      <c r="AP26" s="505"/>
      <c r="AQ26" s="505"/>
      <c r="AR26" s="506"/>
      <c r="AS26" s="476"/>
      <c r="AT26" s="477"/>
      <c r="AU26" s="477"/>
      <c r="AV26" s="477"/>
      <c r="AW26" s="508"/>
      <c r="AX26" s="476"/>
      <c r="AY26" s="477"/>
      <c r="AZ26" s="477"/>
      <c r="BA26" s="478"/>
    </row>
    <row r="27" spans="1:53" ht="63.75" customHeight="1" thickBot="1">
      <c r="A27" s="581"/>
      <c r="B27" s="546"/>
      <c r="C27" s="544"/>
      <c r="D27" s="545"/>
      <c r="E27" s="545"/>
      <c r="F27" s="546"/>
      <c r="G27" s="509"/>
      <c r="H27" s="510"/>
      <c r="I27" s="511"/>
      <c r="J27" s="544"/>
      <c r="K27" s="545"/>
      <c r="L27" s="545"/>
      <c r="M27" s="546"/>
      <c r="N27" s="544"/>
      <c r="O27" s="545"/>
      <c r="P27" s="546"/>
      <c r="Q27" s="544"/>
      <c r="R27" s="545"/>
      <c r="S27" s="546"/>
      <c r="T27" s="544"/>
      <c r="U27" s="545"/>
      <c r="V27" s="546"/>
      <c r="W27" s="544"/>
      <c r="X27" s="545"/>
      <c r="Y27" s="599"/>
      <c r="Z27" s="364"/>
      <c r="AA27" s="518"/>
      <c r="AB27" s="519"/>
      <c r="AC27" s="519"/>
      <c r="AD27" s="519"/>
      <c r="AE27" s="519"/>
      <c r="AF27" s="519"/>
      <c r="AG27" s="520"/>
      <c r="AH27" s="509"/>
      <c r="AI27" s="510"/>
      <c r="AJ27" s="511"/>
      <c r="AK27" s="594"/>
      <c r="AL27" s="595"/>
      <c r="AM27" s="596"/>
      <c r="AN27" s="365"/>
      <c r="AO27" s="504"/>
      <c r="AP27" s="505"/>
      <c r="AQ27" s="505"/>
      <c r="AR27" s="506"/>
      <c r="AS27" s="476"/>
      <c r="AT27" s="477"/>
      <c r="AU27" s="477"/>
      <c r="AV27" s="477"/>
      <c r="AW27" s="508"/>
      <c r="AX27" s="476"/>
      <c r="AY27" s="477"/>
      <c r="AZ27" s="477"/>
      <c r="BA27" s="478"/>
    </row>
    <row r="28" spans="1:53" ht="22.5" customHeight="1">
      <c r="A28" s="575">
        <v>1</v>
      </c>
      <c r="B28" s="548"/>
      <c r="C28" s="486">
        <v>33</v>
      </c>
      <c r="D28" s="547"/>
      <c r="E28" s="547"/>
      <c r="F28" s="548"/>
      <c r="G28" s="486">
        <v>5</v>
      </c>
      <c r="H28" s="547"/>
      <c r="I28" s="548"/>
      <c r="J28" s="486" t="s">
        <v>52</v>
      </c>
      <c r="K28" s="547"/>
      <c r="L28" s="547"/>
      <c r="M28" s="548"/>
      <c r="N28" s="486"/>
      <c r="O28" s="547"/>
      <c r="P28" s="548"/>
      <c r="Q28" s="495"/>
      <c r="R28" s="496"/>
      <c r="S28" s="497"/>
      <c r="T28" s="486">
        <v>14</v>
      </c>
      <c r="U28" s="487"/>
      <c r="V28" s="488"/>
      <c r="W28" s="486">
        <f>C28+G28+0+N28+Q28+T28</f>
        <v>52</v>
      </c>
      <c r="X28" s="487"/>
      <c r="Y28" s="537"/>
      <c r="Z28" s="364"/>
      <c r="AA28" s="530" t="s">
        <v>63</v>
      </c>
      <c r="AB28" s="531"/>
      <c r="AC28" s="531"/>
      <c r="AD28" s="531"/>
      <c r="AE28" s="531"/>
      <c r="AF28" s="531"/>
      <c r="AG28" s="532"/>
      <c r="AH28" s="533">
        <v>1</v>
      </c>
      <c r="AI28" s="534"/>
      <c r="AJ28" s="535"/>
      <c r="AK28" s="588" t="s">
        <v>52</v>
      </c>
      <c r="AL28" s="589"/>
      <c r="AM28" s="590"/>
      <c r="AN28" s="365"/>
      <c r="AO28" s="521">
        <v>1</v>
      </c>
      <c r="AP28" s="522"/>
      <c r="AQ28" s="522"/>
      <c r="AR28" s="523"/>
      <c r="AS28" s="458" t="s">
        <v>78</v>
      </c>
      <c r="AT28" s="459"/>
      <c r="AU28" s="459"/>
      <c r="AV28" s="459"/>
      <c r="AW28" s="460"/>
      <c r="AX28" s="458">
        <v>4</v>
      </c>
      <c r="AY28" s="459"/>
      <c r="AZ28" s="459"/>
      <c r="BA28" s="467"/>
    </row>
    <row r="29" spans="1:53" ht="22.5" customHeight="1">
      <c r="A29" s="585">
        <v>2</v>
      </c>
      <c r="B29" s="586"/>
      <c r="C29" s="498">
        <v>15</v>
      </c>
      <c r="D29" s="582"/>
      <c r="E29" s="582"/>
      <c r="F29" s="583"/>
      <c r="G29" s="489">
        <v>2</v>
      </c>
      <c r="H29" s="587"/>
      <c r="I29" s="586"/>
      <c r="J29" s="489">
        <v>5</v>
      </c>
      <c r="K29" s="587"/>
      <c r="L29" s="587"/>
      <c r="M29" s="586"/>
      <c r="N29" s="489">
        <v>16</v>
      </c>
      <c r="O29" s="587"/>
      <c r="P29" s="586"/>
      <c r="Q29" s="492">
        <v>1</v>
      </c>
      <c r="R29" s="493"/>
      <c r="S29" s="494"/>
      <c r="T29" s="489"/>
      <c r="U29" s="490"/>
      <c r="V29" s="491"/>
      <c r="W29" s="498">
        <f>C29+G29+J29+N29+Q29+T29</f>
        <v>39</v>
      </c>
      <c r="X29" s="499"/>
      <c r="Y29" s="500"/>
      <c r="Z29" s="364"/>
      <c r="AA29" s="563" t="s">
        <v>51</v>
      </c>
      <c r="AB29" s="564"/>
      <c r="AC29" s="564"/>
      <c r="AD29" s="564"/>
      <c r="AE29" s="564"/>
      <c r="AF29" s="564"/>
      <c r="AG29" s="565"/>
      <c r="AH29" s="452">
        <v>4</v>
      </c>
      <c r="AI29" s="453"/>
      <c r="AJ29" s="454"/>
      <c r="AK29" s="558">
        <v>5</v>
      </c>
      <c r="AL29" s="559"/>
      <c r="AM29" s="560"/>
      <c r="AN29" s="365"/>
      <c r="AO29" s="524"/>
      <c r="AP29" s="525"/>
      <c r="AQ29" s="525"/>
      <c r="AR29" s="526"/>
      <c r="AS29" s="461"/>
      <c r="AT29" s="462"/>
      <c r="AU29" s="462"/>
      <c r="AV29" s="462"/>
      <c r="AW29" s="463"/>
      <c r="AX29" s="461"/>
      <c r="AY29" s="462"/>
      <c r="AZ29" s="462"/>
      <c r="BA29" s="468"/>
    </row>
    <row r="30" spans="1:53" ht="22.5" customHeight="1" thickBot="1">
      <c r="A30" s="584" t="s">
        <v>24</v>
      </c>
      <c r="B30" s="485"/>
      <c r="C30" s="483">
        <f>C28+C29</f>
        <v>48</v>
      </c>
      <c r="D30" s="484"/>
      <c r="E30" s="484"/>
      <c r="F30" s="485"/>
      <c r="G30" s="483">
        <f>G28+G29</f>
        <v>7</v>
      </c>
      <c r="H30" s="484"/>
      <c r="I30" s="485"/>
      <c r="J30" s="483" t="s">
        <v>165</v>
      </c>
      <c r="K30" s="484"/>
      <c r="L30" s="484"/>
      <c r="M30" s="485"/>
      <c r="N30" s="483">
        <f>N28+N29</f>
        <v>16</v>
      </c>
      <c r="O30" s="484"/>
      <c r="P30" s="485"/>
      <c r="Q30" s="480">
        <f>Q28+Q29</f>
        <v>1</v>
      </c>
      <c r="R30" s="481"/>
      <c r="S30" s="482"/>
      <c r="T30" s="483">
        <f>T28+T29</f>
        <v>14</v>
      </c>
      <c r="U30" s="484"/>
      <c r="V30" s="485"/>
      <c r="W30" s="483">
        <f>W28+W29</f>
        <v>91</v>
      </c>
      <c r="X30" s="484"/>
      <c r="Y30" s="536"/>
      <c r="Z30" s="364"/>
      <c r="AA30" s="566"/>
      <c r="AB30" s="567"/>
      <c r="AC30" s="567"/>
      <c r="AD30" s="567"/>
      <c r="AE30" s="567"/>
      <c r="AF30" s="567"/>
      <c r="AG30" s="568"/>
      <c r="AH30" s="455"/>
      <c r="AI30" s="456"/>
      <c r="AJ30" s="457"/>
      <c r="AK30" s="561"/>
      <c r="AL30" s="528"/>
      <c r="AM30" s="562"/>
      <c r="AN30" s="365"/>
      <c r="AO30" s="527"/>
      <c r="AP30" s="528"/>
      <c r="AQ30" s="528"/>
      <c r="AR30" s="529"/>
      <c r="AS30" s="464"/>
      <c r="AT30" s="465"/>
      <c r="AU30" s="465"/>
      <c r="AV30" s="465"/>
      <c r="AW30" s="466"/>
      <c r="AX30" s="464"/>
      <c r="AY30" s="465"/>
      <c r="AZ30" s="465"/>
      <c r="BA30" s="469"/>
    </row>
    <row r="31" spans="1:53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</row>
    <row r="32" spans="1:53" ht="18.75">
      <c r="A32" s="556" t="s">
        <v>166</v>
      </c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</row>
  </sheetData>
  <sheetProtection/>
  <mergeCells count="86">
    <mergeCell ref="AF16:AI16"/>
    <mergeCell ref="AJ16:AN16"/>
    <mergeCell ref="AO16:AR16"/>
    <mergeCell ref="AS16:AW16"/>
    <mergeCell ref="AO19:BA19"/>
    <mergeCell ref="F16:I16"/>
    <mergeCell ref="J16:N16"/>
    <mergeCell ref="O16:R16"/>
    <mergeCell ref="S16:V16"/>
    <mergeCell ref="W16:AA16"/>
    <mergeCell ref="N28:P28"/>
    <mergeCell ref="A29:B29"/>
    <mergeCell ref="AB16:AE16"/>
    <mergeCell ref="AN5:BA6"/>
    <mergeCell ref="AN8:BA9"/>
    <mergeCell ref="G29:I29"/>
    <mergeCell ref="J29:M29"/>
    <mergeCell ref="N29:P29"/>
    <mergeCell ref="AK28:AM28"/>
    <mergeCell ref="AK25:AM27"/>
    <mergeCell ref="G25:I27"/>
    <mergeCell ref="A25:B27"/>
    <mergeCell ref="Q25:S27"/>
    <mergeCell ref="C29:F29"/>
    <mergeCell ref="N25:P27"/>
    <mergeCell ref="A30:B30"/>
    <mergeCell ref="C30:F30"/>
    <mergeCell ref="G30:I30"/>
    <mergeCell ref="N30:P30"/>
    <mergeCell ref="J30:M30"/>
    <mergeCell ref="A7:O7"/>
    <mergeCell ref="A1:O1"/>
    <mergeCell ref="A2:O2"/>
    <mergeCell ref="A3:O3"/>
    <mergeCell ref="P1:AM1"/>
    <mergeCell ref="P3:AM3"/>
    <mergeCell ref="P5:AM5"/>
    <mergeCell ref="A4:O4"/>
    <mergeCell ref="P7:AL7"/>
    <mergeCell ref="A6:O6"/>
    <mergeCell ref="P12:AM12"/>
    <mergeCell ref="P11:AM11"/>
    <mergeCell ref="A32:Y32"/>
    <mergeCell ref="P8:AL8"/>
    <mergeCell ref="A14:BA14"/>
    <mergeCell ref="AK29:AM30"/>
    <mergeCell ref="AS25:AW27"/>
    <mergeCell ref="AA29:AG30"/>
    <mergeCell ref="A28:B28"/>
    <mergeCell ref="AA23:AM23"/>
    <mergeCell ref="T25:V27"/>
    <mergeCell ref="J28:M28"/>
    <mergeCell ref="C25:F27"/>
    <mergeCell ref="G28:I28"/>
    <mergeCell ref="C28:F28"/>
    <mergeCell ref="B16:E16"/>
    <mergeCell ref="A21:BA21"/>
    <mergeCell ref="A16:A17"/>
    <mergeCell ref="A23:Y23"/>
    <mergeCell ref="J25:M27"/>
    <mergeCell ref="W29:Y29"/>
    <mergeCell ref="AO25:AR27"/>
    <mergeCell ref="AH25:AJ27"/>
    <mergeCell ref="AA25:AG27"/>
    <mergeCell ref="AO28:AR30"/>
    <mergeCell ref="AA28:AG28"/>
    <mergeCell ref="AH28:AJ28"/>
    <mergeCell ref="W30:Y30"/>
    <mergeCell ref="W28:Y28"/>
    <mergeCell ref="W25:Y27"/>
    <mergeCell ref="Q30:S30"/>
    <mergeCell ref="T30:V30"/>
    <mergeCell ref="T28:V28"/>
    <mergeCell ref="T29:V29"/>
    <mergeCell ref="Q29:S29"/>
    <mergeCell ref="Q28:S28"/>
    <mergeCell ref="AN7:BA7"/>
    <mergeCell ref="AH29:AJ30"/>
    <mergeCell ref="AS28:AW30"/>
    <mergeCell ref="AX28:BA30"/>
    <mergeCell ref="AX16:BA16"/>
    <mergeCell ref="AX25:BA27"/>
    <mergeCell ref="AO23:BA23"/>
    <mergeCell ref="AN10:BA11"/>
    <mergeCell ref="P9:AL9"/>
    <mergeCell ref="P10:AM1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tabSelected="1" view="pageBreakPreview" zoomScale="70" zoomScaleSheetLayoutView="70" zoomScalePageLayoutView="0" workbookViewId="0" topLeftCell="A1">
      <selection activeCell="M93" sqref="M93"/>
    </sheetView>
  </sheetViews>
  <sheetFormatPr defaultColWidth="9.140625" defaultRowHeight="15"/>
  <cols>
    <col min="1" max="1" width="12.8515625" style="13" customWidth="1"/>
    <col min="2" max="2" width="45.7109375" style="14" customWidth="1"/>
    <col min="3" max="3" width="12.8515625" style="15" customWidth="1"/>
    <col min="4" max="4" width="12.8515625" style="16" customWidth="1"/>
    <col min="5" max="5" width="5.7109375" style="16" customWidth="1"/>
    <col min="6" max="6" width="5.7109375" style="15" customWidth="1"/>
    <col min="7" max="7" width="8.57421875" style="15" customWidth="1"/>
    <col min="8" max="8" width="8.421875" style="15" customWidth="1"/>
    <col min="9" max="10" width="7.140625" style="14" customWidth="1"/>
    <col min="11" max="11" width="6.7109375" style="14" customWidth="1"/>
    <col min="12" max="12" width="7.140625" style="14" customWidth="1"/>
    <col min="13" max="13" width="8.57421875" style="14" customWidth="1"/>
    <col min="14" max="16" width="12.8515625" style="14" customWidth="1"/>
    <col min="17" max="17" width="13.00390625" style="14" customWidth="1"/>
    <col min="18" max="18" width="7.00390625" style="12" customWidth="1"/>
    <col min="19" max="19" width="7.421875" style="12" customWidth="1"/>
    <col min="20" max="20" width="6.7109375" style="12" customWidth="1"/>
    <col min="21" max="21" width="3.57421875" style="12" customWidth="1"/>
    <col min="22" max="16384" width="9.140625" style="12" customWidth="1"/>
  </cols>
  <sheetData>
    <row r="1" spans="1:17" s="10" customFormat="1" ht="18.75" customHeight="1" thickBot="1">
      <c r="A1" s="608" t="s">
        <v>211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10"/>
    </row>
    <row r="2" spans="1:17" s="10" customFormat="1" ht="18.75" customHeight="1">
      <c r="A2" s="638" t="s">
        <v>43</v>
      </c>
      <c r="B2" s="620" t="s">
        <v>75</v>
      </c>
      <c r="C2" s="623" t="s">
        <v>30</v>
      </c>
      <c r="D2" s="624"/>
      <c r="E2" s="624"/>
      <c r="F2" s="625"/>
      <c r="G2" s="633" t="s">
        <v>76</v>
      </c>
      <c r="H2" s="658" t="s">
        <v>31</v>
      </c>
      <c r="I2" s="659"/>
      <c r="J2" s="659"/>
      <c r="K2" s="659"/>
      <c r="L2" s="659"/>
      <c r="M2" s="660"/>
      <c r="N2" s="611" t="s">
        <v>44</v>
      </c>
      <c r="O2" s="612"/>
      <c r="P2" s="612"/>
      <c r="Q2" s="613"/>
    </row>
    <row r="3" spans="1:17" s="10" customFormat="1" ht="18.75" customHeight="1" thickBot="1">
      <c r="A3" s="639"/>
      <c r="B3" s="621"/>
      <c r="C3" s="641" t="s">
        <v>32</v>
      </c>
      <c r="D3" s="656" t="s">
        <v>33</v>
      </c>
      <c r="E3" s="636" t="s">
        <v>34</v>
      </c>
      <c r="F3" s="637"/>
      <c r="G3" s="634"/>
      <c r="H3" s="655" t="s">
        <v>0</v>
      </c>
      <c r="I3" s="649" t="s">
        <v>35</v>
      </c>
      <c r="J3" s="649"/>
      <c r="K3" s="649"/>
      <c r="L3" s="650"/>
      <c r="M3" s="651" t="s">
        <v>36</v>
      </c>
      <c r="N3" s="614"/>
      <c r="O3" s="615"/>
      <c r="P3" s="615"/>
      <c r="Q3" s="616"/>
    </row>
    <row r="4" spans="1:17" s="10" customFormat="1" ht="18.75" customHeight="1" thickBot="1">
      <c r="A4" s="639"/>
      <c r="B4" s="621"/>
      <c r="C4" s="641"/>
      <c r="D4" s="656"/>
      <c r="E4" s="656" t="s">
        <v>138</v>
      </c>
      <c r="F4" s="626" t="s">
        <v>37</v>
      </c>
      <c r="G4" s="634"/>
      <c r="H4" s="634"/>
      <c r="I4" s="661" t="s">
        <v>1</v>
      </c>
      <c r="J4" s="630" t="s">
        <v>2</v>
      </c>
      <c r="K4" s="630" t="s">
        <v>38</v>
      </c>
      <c r="L4" s="630" t="s">
        <v>54</v>
      </c>
      <c r="M4" s="652"/>
      <c r="N4" s="628" t="s">
        <v>39</v>
      </c>
      <c r="O4" s="629"/>
      <c r="P4" s="617" t="s">
        <v>40</v>
      </c>
      <c r="Q4" s="619"/>
    </row>
    <row r="5" spans="1:17" s="10" customFormat="1" ht="18.75" customHeight="1" thickBot="1">
      <c r="A5" s="639"/>
      <c r="B5" s="621"/>
      <c r="C5" s="641"/>
      <c r="D5" s="656"/>
      <c r="E5" s="656"/>
      <c r="F5" s="626"/>
      <c r="G5" s="634"/>
      <c r="H5" s="634"/>
      <c r="I5" s="662"/>
      <c r="J5" s="631"/>
      <c r="K5" s="631"/>
      <c r="L5" s="631"/>
      <c r="M5" s="652"/>
      <c r="N5" s="31">
        <v>1</v>
      </c>
      <c r="O5" s="32">
        <v>2</v>
      </c>
      <c r="P5" s="31">
        <v>3</v>
      </c>
      <c r="Q5" s="30">
        <v>4</v>
      </c>
    </row>
    <row r="6" spans="1:17" s="10" customFormat="1" ht="18.75" customHeight="1" thickBot="1">
      <c r="A6" s="639"/>
      <c r="B6" s="621"/>
      <c r="C6" s="641"/>
      <c r="D6" s="656"/>
      <c r="E6" s="656"/>
      <c r="F6" s="626"/>
      <c r="G6" s="634"/>
      <c r="H6" s="634"/>
      <c r="I6" s="662"/>
      <c r="J6" s="631"/>
      <c r="K6" s="631"/>
      <c r="L6" s="631"/>
      <c r="M6" s="653"/>
      <c r="N6" s="617" t="s">
        <v>45</v>
      </c>
      <c r="O6" s="618"/>
      <c r="P6" s="618"/>
      <c r="Q6" s="619"/>
    </row>
    <row r="7" spans="1:17" s="10" customFormat="1" ht="60" customHeight="1" thickBot="1">
      <c r="A7" s="640"/>
      <c r="B7" s="622"/>
      <c r="C7" s="642"/>
      <c r="D7" s="657"/>
      <c r="E7" s="657"/>
      <c r="F7" s="627"/>
      <c r="G7" s="635"/>
      <c r="H7" s="635"/>
      <c r="I7" s="663"/>
      <c r="J7" s="632"/>
      <c r="K7" s="632"/>
      <c r="L7" s="632"/>
      <c r="M7" s="654"/>
      <c r="N7" s="31">
        <v>15</v>
      </c>
      <c r="O7" s="32">
        <v>18</v>
      </c>
      <c r="P7" s="33">
        <v>15</v>
      </c>
      <c r="Q7" s="30">
        <v>22</v>
      </c>
    </row>
    <row r="8" spans="1:22" s="10" customFormat="1" ht="16.5" thickBot="1">
      <c r="A8" s="31">
        <v>1</v>
      </c>
      <c r="B8" s="34">
        <v>2</v>
      </c>
      <c r="C8" s="31">
        <v>3</v>
      </c>
      <c r="D8" s="35">
        <v>4</v>
      </c>
      <c r="E8" s="35">
        <v>5</v>
      </c>
      <c r="F8" s="36">
        <v>6</v>
      </c>
      <c r="G8" s="31">
        <v>7</v>
      </c>
      <c r="H8" s="34">
        <v>8</v>
      </c>
      <c r="I8" s="37">
        <v>9</v>
      </c>
      <c r="J8" s="35">
        <v>10</v>
      </c>
      <c r="K8" s="35">
        <v>11</v>
      </c>
      <c r="L8" s="35">
        <v>12</v>
      </c>
      <c r="M8" s="36">
        <v>13</v>
      </c>
      <c r="N8" s="31">
        <v>14</v>
      </c>
      <c r="O8" s="35">
        <v>15</v>
      </c>
      <c r="P8" s="31">
        <v>16</v>
      </c>
      <c r="Q8" s="30">
        <v>17</v>
      </c>
      <c r="R8" s="11"/>
      <c r="S8" s="11"/>
      <c r="T8" s="11"/>
      <c r="U8" s="11"/>
      <c r="V8" s="11"/>
    </row>
    <row r="9" spans="1:17" s="10" customFormat="1" ht="16.5" thickBot="1">
      <c r="A9" s="646" t="s">
        <v>176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8"/>
    </row>
    <row r="10" spans="1:17" s="10" customFormat="1" ht="16.5" thickBot="1">
      <c r="A10" s="643" t="s">
        <v>136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5"/>
    </row>
    <row r="11" spans="1:17" s="10" customFormat="1" ht="31.5">
      <c r="A11" s="122" t="s">
        <v>55</v>
      </c>
      <c r="B11" s="123" t="s">
        <v>57</v>
      </c>
      <c r="C11" s="124"/>
      <c r="D11" s="125"/>
      <c r="E11" s="125"/>
      <c r="F11" s="126"/>
      <c r="G11" s="38">
        <f>G12+G13+G14</f>
        <v>8</v>
      </c>
      <c r="H11" s="39">
        <f>H12+H13+H14</f>
        <v>240</v>
      </c>
      <c r="I11" s="40">
        <f>I12+I13+I14</f>
        <v>96</v>
      </c>
      <c r="J11" s="41"/>
      <c r="K11" s="41"/>
      <c r="L11" s="41">
        <f>L12+L13+L14</f>
        <v>96</v>
      </c>
      <c r="M11" s="42">
        <f>M12+M13+M14</f>
        <v>144</v>
      </c>
      <c r="N11" s="127"/>
      <c r="O11" s="128"/>
      <c r="P11" s="40"/>
      <c r="Q11" s="128"/>
    </row>
    <row r="12" spans="1:17" s="10" customFormat="1" ht="31.5">
      <c r="A12" s="129" t="s">
        <v>79</v>
      </c>
      <c r="B12" s="123" t="s">
        <v>57</v>
      </c>
      <c r="C12" s="130"/>
      <c r="D12" s="131">
        <v>1</v>
      </c>
      <c r="E12" s="131"/>
      <c r="F12" s="132"/>
      <c r="G12" s="133">
        <v>2</v>
      </c>
      <c r="H12" s="134">
        <f>G12*30</f>
        <v>60</v>
      </c>
      <c r="I12" s="135">
        <f>J12+K12+L12</f>
        <v>30</v>
      </c>
      <c r="J12" s="131"/>
      <c r="K12" s="131"/>
      <c r="L12" s="131">
        <v>30</v>
      </c>
      <c r="M12" s="136">
        <f>H12-I12</f>
        <v>30</v>
      </c>
      <c r="N12" s="130">
        <v>2</v>
      </c>
      <c r="O12" s="132"/>
      <c r="P12" s="135"/>
      <c r="Q12" s="132"/>
    </row>
    <row r="13" spans="1:17" s="10" customFormat="1" ht="31.5">
      <c r="A13" s="129" t="s">
        <v>80</v>
      </c>
      <c r="B13" s="123" t="s">
        <v>57</v>
      </c>
      <c r="C13" s="130">
        <v>2</v>
      </c>
      <c r="D13" s="131"/>
      <c r="E13" s="131"/>
      <c r="F13" s="132"/>
      <c r="G13" s="133">
        <v>3</v>
      </c>
      <c r="H13" s="134">
        <f>G13*30</f>
        <v>90</v>
      </c>
      <c r="I13" s="135">
        <f>J13+K13+L13</f>
        <v>36</v>
      </c>
      <c r="J13" s="131"/>
      <c r="K13" s="131"/>
      <c r="L13" s="131">
        <v>36</v>
      </c>
      <c r="M13" s="136">
        <f>H13-I13</f>
        <v>54</v>
      </c>
      <c r="N13" s="130"/>
      <c r="O13" s="132">
        <v>2</v>
      </c>
      <c r="P13" s="135"/>
      <c r="Q13" s="132"/>
    </row>
    <row r="14" spans="1:17" s="10" customFormat="1" ht="31.5">
      <c r="A14" s="129" t="s">
        <v>81</v>
      </c>
      <c r="B14" s="123" t="s">
        <v>57</v>
      </c>
      <c r="C14" s="130">
        <v>3</v>
      </c>
      <c r="D14" s="131"/>
      <c r="E14" s="131"/>
      <c r="F14" s="132"/>
      <c r="G14" s="133">
        <v>3</v>
      </c>
      <c r="H14" s="134">
        <f>G14*30</f>
        <v>90</v>
      </c>
      <c r="I14" s="135">
        <f>J14+K14+L14</f>
        <v>30</v>
      </c>
      <c r="J14" s="131"/>
      <c r="K14" s="131"/>
      <c r="L14" s="131">
        <v>30</v>
      </c>
      <c r="M14" s="136">
        <f>H14-I14</f>
        <v>60</v>
      </c>
      <c r="N14" s="130"/>
      <c r="O14" s="132"/>
      <c r="P14" s="135">
        <v>2</v>
      </c>
      <c r="Q14" s="132"/>
    </row>
    <row r="15" spans="1:17" s="10" customFormat="1" ht="16.5" thickBot="1">
      <c r="A15" s="129" t="s">
        <v>56</v>
      </c>
      <c r="B15" s="394" t="s">
        <v>64</v>
      </c>
      <c r="C15" s="312"/>
      <c r="D15" s="308">
        <v>2</v>
      </c>
      <c r="E15" s="309"/>
      <c r="F15" s="313"/>
      <c r="G15" s="396">
        <v>3</v>
      </c>
      <c r="H15" s="397">
        <f>G15*30</f>
        <v>90</v>
      </c>
      <c r="I15" s="314">
        <f>J15+K15+L15</f>
        <v>36</v>
      </c>
      <c r="J15" s="398">
        <v>18</v>
      </c>
      <c r="K15" s="398"/>
      <c r="L15" s="398">
        <v>18</v>
      </c>
      <c r="M15" s="323">
        <f>H15-I15</f>
        <v>54</v>
      </c>
      <c r="N15" s="307"/>
      <c r="O15" s="132">
        <v>2</v>
      </c>
      <c r="P15" s="307"/>
      <c r="Q15" s="395"/>
    </row>
    <row r="16" spans="1:22" s="10" customFormat="1" ht="18" customHeight="1" thickBot="1">
      <c r="A16" s="664" t="s">
        <v>53</v>
      </c>
      <c r="B16" s="665"/>
      <c r="C16" s="665"/>
      <c r="D16" s="665"/>
      <c r="E16" s="665"/>
      <c r="F16" s="666"/>
      <c r="G16" s="139">
        <f>G11+G15</f>
        <v>11</v>
      </c>
      <c r="H16" s="27">
        <f>H11+H15</f>
        <v>330</v>
      </c>
      <c r="I16" s="140">
        <f>I11+I15</f>
        <v>132</v>
      </c>
      <c r="J16" s="141">
        <f>J11+J15</f>
        <v>18</v>
      </c>
      <c r="K16" s="142"/>
      <c r="L16" s="141">
        <f>L11+L15</f>
        <v>114</v>
      </c>
      <c r="M16" s="24">
        <f>M11+M15</f>
        <v>198</v>
      </c>
      <c r="N16" s="143">
        <f>SUM(N11:N15)</f>
        <v>2</v>
      </c>
      <c r="O16" s="24">
        <f>SUM(O11:O15)</f>
        <v>4</v>
      </c>
      <c r="P16" s="23">
        <f>SUM(P11:P15)</f>
        <v>2</v>
      </c>
      <c r="Q16" s="144"/>
      <c r="R16" s="17"/>
      <c r="S16" s="17"/>
      <c r="T16" s="17"/>
      <c r="U16" s="17"/>
      <c r="V16" s="17"/>
    </row>
    <row r="17" spans="1:22" s="10" customFormat="1" ht="16.5" thickBot="1">
      <c r="A17" s="667" t="s">
        <v>167</v>
      </c>
      <c r="B17" s="668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9"/>
      <c r="R17" s="17"/>
      <c r="S17" s="17"/>
      <c r="T17" s="17"/>
      <c r="U17" s="17"/>
      <c r="V17" s="17"/>
    </row>
    <row r="18" spans="1:22" s="10" customFormat="1" ht="31.5">
      <c r="A18" s="145" t="s">
        <v>96</v>
      </c>
      <c r="B18" s="369" t="s">
        <v>191</v>
      </c>
      <c r="C18" s="150"/>
      <c r="D18" s="146"/>
      <c r="E18" s="146"/>
      <c r="F18" s="147"/>
      <c r="G18" s="148">
        <f aca="true" t="shared" si="0" ref="G18:M18">G19+G20</f>
        <v>6</v>
      </c>
      <c r="H18" s="149">
        <f t="shared" si="0"/>
        <v>180</v>
      </c>
      <c r="I18" s="150">
        <f t="shared" si="0"/>
        <v>75</v>
      </c>
      <c r="J18" s="146">
        <f t="shared" si="0"/>
        <v>30</v>
      </c>
      <c r="K18" s="146">
        <f t="shared" si="0"/>
        <v>30</v>
      </c>
      <c r="L18" s="146">
        <f t="shared" si="0"/>
        <v>15</v>
      </c>
      <c r="M18" s="147">
        <f t="shared" si="0"/>
        <v>105</v>
      </c>
      <c r="N18" s="388"/>
      <c r="O18" s="389"/>
      <c r="P18" s="388"/>
      <c r="Q18" s="389"/>
      <c r="R18" s="17"/>
      <c r="S18" s="17"/>
      <c r="T18" s="17"/>
      <c r="U18" s="17"/>
      <c r="V18" s="17"/>
    </row>
    <row r="19" spans="1:22" s="10" customFormat="1" ht="31.5">
      <c r="A19" s="368" t="s">
        <v>185</v>
      </c>
      <c r="B19" s="321" t="s">
        <v>191</v>
      </c>
      <c r="C19" s="371">
        <v>1</v>
      </c>
      <c r="D19" s="367"/>
      <c r="E19" s="163"/>
      <c r="F19" s="330"/>
      <c r="G19" s="331">
        <v>4.5</v>
      </c>
      <c r="H19" s="368">
        <f aca="true" t="shared" si="1" ref="H19:H24">G19*30</f>
        <v>135</v>
      </c>
      <c r="I19" s="371">
        <f aca="true" t="shared" si="2" ref="I19:I24">J19+K19+L19</f>
        <v>60</v>
      </c>
      <c r="J19" s="173">
        <v>30</v>
      </c>
      <c r="K19" s="173">
        <v>30</v>
      </c>
      <c r="L19" s="173"/>
      <c r="M19" s="376">
        <f aca="true" t="shared" si="3" ref="M19:M24">H19-I19</f>
        <v>75</v>
      </c>
      <c r="N19" s="371">
        <v>4</v>
      </c>
      <c r="O19" s="376"/>
      <c r="P19" s="371"/>
      <c r="Q19" s="376"/>
      <c r="R19" s="17"/>
      <c r="S19" s="17"/>
      <c r="T19" s="17"/>
      <c r="U19" s="17"/>
      <c r="V19" s="17"/>
    </row>
    <row r="20" spans="1:22" s="10" customFormat="1" ht="47.25">
      <c r="A20" s="368" t="s">
        <v>186</v>
      </c>
      <c r="B20" s="321" t="s">
        <v>192</v>
      </c>
      <c r="C20" s="183"/>
      <c r="D20" s="163"/>
      <c r="E20" s="163"/>
      <c r="F20" s="376">
        <v>1</v>
      </c>
      <c r="G20" s="331">
        <v>1.5</v>
      </c>
      <c r="H20" s="368">
        <f t="shared" si="1"/>
        <v>45</v>
      </c>
      <c r="I20" s="371">
        <f t="shared" si="2"/>
        <v>15</v>
      </c>
      <c r="J20" s="173"/>
      <c r="K20" s="173"/>
      <c r="L20" s="173">
        <v>15</v>
      </c>
      <c r="M20" s="376">
        <f t="shared" si="3"/>
        <v>30</v>
      </c>
      <c r="N20" s="371">
        <v>1</v>
      </c>
      <c r="O20" s="390"/>
      <c r="P20" s="371"/>
      <c r="Q20" s="376"/>
      <c r="R20" s="17"/>
      <c r="S20" s="17"/>
      <c r="T20" s="17"/>
      <c r="U20" s="17"/>
      <c r="V20" s="17"/>
    </row>
    <row r="21" spans="1:22" s="10" customFormat="1" ht="31.5">
      <c r="A21" s="160" t="s">
        <v>131</v>
      </c>
      <c r="B21" s="316" t="s">
        <v>132</v>
      </c>
      <c r="C21" s="371">
        <v>1</v>
      </c>
      <c r="D21" s="163"/>
      <c r="E21" s="163"/>
      <c r="F21" s="330"/>
      <c r="G21" s="186">
        <v>4</v>
      </c>
      <c r="H21" s="372">
        <f t="shared" si="1"/>
        <v>120</v>
      </c>
      <c r="I21" s="183">
        <f t="shared" si="2"/>
        <v>60</v>
      </c>
      <c r="J21" s="163">
        <v>30</v>
      </c>
      <c r="K21" s="163">
        <v>15</v>
      </c>
      <c r="L21" s="163">
        <v>15</v>
      </c>
      <c r="M21" s="330">
        <f t="shared" si="3"/>
        <v>60</v>
      </c>
      <c r="N21" s="138">
        <v>4</v>
      </c>
      <c r="O21" s="373"/>
      <c r="P21" s="137"/>
      <c r="Q21" s="373"/>
      <c r="R21" s="17"/>
      <c r="S21" s="17"/>
      <c r="T21" s="17"/>
      <c r="U21" s="17"/>
      <c r="V21" s="17"/>
    </row>
    <row r="22" spans="1:22" s="10" customFormat="1" ht="31.5">
      <c r="A22" s="160" t="s">
        <v>187</v>
      </c>
      <c r="B22" s="316" t="s">
        <v>178</v>
      </c>
      <c r="C22" s="371"/>
      <c r="D22" s="173">
        <v>1</v>
      </c>
      <c r="E22" s="163"/>
      <c r="F22" s="330"/>
      <c r="G22" s="186">
        <v>3</v>
      </c>
      <c r="H22" s="372">
        <f t="shared" si="1"/>
        <v>90</v>
      </c>
      <c r="I22" s="183">
        <f t="shared" si="2"/>
        <v>45</v>
      </c>
      <c r="J22" s="163">
        <v>30</v>
      </c>
      <c r="K22" s="163"/>
      <c r="L22" s="163">
        <v>15</v>
      </c>
      <c r="M22" s="330">
        <f t="shared" si="3"/>
        <v>45</v>
      </c>
      <c r="N22" s="391">
        <v>3</v>
      </c>
      <c r="O22" s="366"/>
      <c r="P22" s="392"/>
      <c r="Q22" s="366"/>
      <c r="R22" s="17"/>
      <c r="S22" s="17"/>
      <c r="T22" s="17"/>
      <c r="U22" s="17"/>
      <c r="V22" s="17"/>
    </row>
    <row r="23" spans="1:22" s="10" customFormat="1" ht="31.5">
      <c r="A23" s="160" t="s">
        <v>190</v>
      </c>
      <c r="B23" s="370" t="s">
        <v>99</v>
      </c>
      <c r="C23" s="377"/>
      <c r="D23" s="378">
        <v>2</v>
      </c>
      <c r="E23" s="379"/>
      <c r="F23" s="380"/>
      <c r="G23" s="381">
        <v>3</v>
      </c>
      <c r="H23" s="375">
        <f t="shared" si="1"/>
        <v>90</v>
      </c>
      <c r="I23" s="225">
        <f t="shared" si="2"/>
        <v>36</v>
      </c>
      <c r="J23" s="184">
        <v>18</v>
      </c>
      <c r="K23" s="184"/>
      <c r="L23" s="184">
        <v>18</v>
      </c>
      <c r="M23" s="226">
        <f t="shared" si="3"/>
        <v>54</v>
      </c>
      <c r="N23" s="335"/>
      <c r="O23" s="382">
        <v>2</v>
      </c>
      <c r="P23" s="383"/>
      <c r="Q23" s="393"/>
      <c r="R23" s="17"/>
      <c r="S23" s="17"/>
      <c r="T23" s="17"/>
      <c r="U23" s="17"/>
      <c r="V23" s="17"/>
    </row>
    <row r="24" spans="1:22" s="10" customFormat="1" ht="15.75">
      <c r="A24" s="180" t="s">
        <v>188</v>
      </c>
      <c r="B24" s="384" t="s">
        <v>67</v>
      </c>
      <c r="C24" s="383">
        <v>1</v>
      </c>
      <c r="D24" s="378"/>
      <c r="E24" s="379"/>
      <c r="F24" s="380"/>
      <c r="G24" s="385">
        <v>3</v>
      </c>
      <c r="H24" s="386">
        <f t="shared" si="1"/>
        <v>90</v>
      </c>
      <c r="I24" s="225">
        <f t="shared" si="2"/>
        <v>30</v>
      </c>
      <c r="J24" s="184">
        <v>20</v>
      </c>
      <c r="K24" s="184"/>
      <c r="L24" s="184">
        <v>10</v>
      </c>
      <c r="M24" s="185">
        <f t="shared" si="3"/>
        <v>60</v>
      </c>
      <c r="N24" s="374">
        <v>2</v>
      </c>
      <c r="O24" s="382"/>
      <c r="P24" s="387"/>
      <c r="Q24" s="393"/>
      <c r="R24" s="17"/>
      <c r="S24" s="17"/>
      <c r="T24" s="17"/>
      <c r="U24" s="17"/>
      <c r="V24" s="17"/>
    </row>
    <row r="25" spans="1:22" s="10" customFormat="1" ht="32.25" thickBot="1">
      <c r="A25" s="151" t="s">
        <v>189</v>
      </c>
      <c r="B25" s="321" t="s">
        <v>204</v>
      </c>
      <c r="C25" s="183"/>
      <c r="D25" s="173">
        <v>3</v>
      </c>
      <c r="E25" s="163"/>
      <c r="F25" s="376"/>
      <c r="G25" s="186">
        <v>3</v>
      </c>
      <c r="H25" s="372">
        <f>G25*30</f>
        <v>90</v>
      </c>
      <c r="I25" s="183">
        <f>J25+K25+L25</f>
        <v>30</v>
      </c>
      <c r="J25" s="163">
        <v>15</v>
      </c>
      <c r="K25" s="163"/>
      <c r="L25" s="163">
        <v>15</v>
      </c>
      <c r="M25" s="330">
        <f>H25-I25</f>
        <v>60</v>
      </c>
      <c r="N25" s="422"/>
      <c r="O25" s="424"/>
      <c r="P25" s="422">
        <v>2</v>
      </c>
      <c r="Q25" s="423"/>
      <c r="R25" s="17"/>
      <c r="S25" s="17"/>
      <c r="T25" s="17"/>
      <c r="U25" s="17"/>
      <c r="V25" s="17"/>
    </row>
    <row r="26" spans="1:22" s="10" customFormat="1" ht="16.5" thickBot="1">
      <c r="A26" s="667" t="s">
        <v>97</v>
      </c>
      <c r="B26" s="668"/>
      <c r="C26" s="668"/>
      <c r="D26" s="668"/>
      <c r="E26" s="668"/>
      <c r="F26" s="669"/>
      <c r="G26" s="156">
        <f>G18+G21+G22+G23+G24+G25</f>
        <v>22</v>
      </c>
      <c r="H26" s="22">
        <f>H18+H21+H22+H23+H24+H25</f>
        <v>660</v>
      </c>
      <c r="I26" s="23">
        <f>I18+I21+I22+I23+I24+I25</f>
        <v>276</v>
      </c>
      <c r="J26" s="141">
        <f>J18+J21+J22+J23+J24+J25</f>
        <v>143</v>
      </c>
      <c r="K26" s="141">
        <f>K18+K21+K23+K24+K25</f>
        <v>45</v>
      </c>
      <c r="L26" s="141">
        <f>L18+L21+L22+L23+L24+L25</f>
        <v>88</v>
      </c>
      <c r="M26" s="141">
        <f>M18+M21+M22+M23+M24+M25</f>
        <v>384</v>
      </c>
      <c r="N26" s="23">
        <f>SUM(N18:N25)</f>
        <v>14</v>
      </c>
      <c r="O26" s="158">
        <f>SUM(O18:O25)</f>
        <v>2</v>
      </c>
      <c r="P26" s="159">
        <f>SUM(P18:P25)</f>
        <v>2</v>
      </c>
      <c r="Q26" s="158"/>
      <c r="R26" s="17"/>
      <c r="S26" s="17"/>
      <c r="T26" s="17"/>
      <c r="U26" s="17"/>
      <c r="V26" s="17"/>
    </row>
    <row r="27" spans="1:17" ht="16.5" thickBot="1">
      <c r="A27" s="667" t="s">
        <v>168</v>
      </c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9"/>
    </row>
    <row r="28" spans="1:17" ht="15.75">
      <c r="A28" s="160" t="s">
        <v>113</v>
      </c>
      <c r="B28" s="161" t="s">
        <v>68</v>
      </c>
      <c r="C28" s="162"/>
      <c r="D28" s="163"/>
      <c r="E28" s="163"/>
      <c r="F28" s="164"/>
      <c r="G28" s="165">
        <f>G29+G30</f>
        <v>11</v>
      </c>
      <c r="H28" s="166">
        <f>H29+H30</f>
        <v>330</v>
      </c>
      <c r="I28" s="167">
        <f>I29+I30</f>
        <v>117</v>
      </c>
      <c r="J28" s="168"/>
      <c r="K28" s="168"/>
      <c r="L28" s="168">
        <f>L29+L30</f>
        <v>117</v>
      </c>
      <c r="M28" s="169">
        <f>M29+M30</f>
        <v>213</v>
      </c>
      <c r="N28" s="170"/>
      <c r="O28" s="171"/>
      <c r="P28" s="170"/>
      <c r="Q28" s="172"/>
    </row>
    <row r="29" spans="1:20" ht="15.75">
      <c r="A29" s="160" t="s">
        <v>193</v>
      </c>
      <c r="B29" s="161" t="s">
        <v>68</v>
      </c>
      <c r="C29" s="162"/>
      <c r="D29" s="173">
        <v>2</v>
      </c>
      <c r="E29" s="163"/>
      <c r="F29" s="164"/>
      <c r="G29" s="174">
        <v>7</v>
      </c>
      <c r="H29" s="175">
        <f>G29*30</f>
        <v>210</v>
      </c>
      <c r="I29" s="176">
        <f>J29+K29+L29</f>
        <v>72</v>
      </c>
      <c r="J29" s="168"/>
      <c r="K29" s="168"/>
      <c r="L29" s="177">
        <v>72</v>
      </c>
      <c r="M29" s="178">
        <f>H29-I29</f>
        <v>138</v>
      </c>
      <c r="N29" s="170"/>
      <c r="O29" s="179">
        <v>4</v>
      </c>
      <c r="P29" s="170"/>
      <c r="Q29" s="172"/>
      <c r="T29" s="25"/>
    </row>
    <row r="30" spans="1:17" ht="15.75">
      <c r="A30" s="180" t="s">
        <v>194</v>
      </c>
      <c r="B30" s="161" t="s">
        <v>68</v>
      </c>
      <c r="C30" s="162"/>
      <c r="D30" s="173">
        <v>3</v>
      </c>
      <c r="E30" s="163"/>
      <c r="F30" s="164"/>
      <c r="G30" s="174">
        <v>4</v>
      </c>
      <c r="H30" s="175">
        <f>G30*30</f>
        <v>120</v>
      </c>
      <c r="I30" s="176">
        <f>J30+K30+L30</f>
        <v>45</v>
      </c>
      <c r="J30" s="168"/>
      <c r="K30" s="168"/>
      <c r="L30" s="177">
        <v>45</v>
      </c>
      <c r="M30" s="178">
        <f>H30-I30</f>
        <v>75</v>
      </c>
      <c r="N30" s="170"/>
      <c r="O30" s="171"/>
      <c r="P30" s="181">
        <v>3</v>
      </c>
      <c r="Q30" s="182"/>
    </row>
    <row r="31" spans="1:17" ht="15.75">
      <c r="A31" s="180" t="s">
        <v>114</v>
      </c>
      <c r="B31" s="401" t="s">
        <v>133</v>
      </c>
      <c r="C31" s="183"/>
      <c r="D31" s="173">
        <v>3</v>
      </c>
      <c r="E31" s="163"/>
      <c r="F31" s="330"/>
      <c r="G31" s="404">
        <v>3</v>
      </c>
      <c r="H31" s="405">
        <f>G31*30</f>
        <v>90</v>
      </c>
      <c r="I31" s="406">
        <f>J31+K31+L31</f>
        <v>30</v>
      </c>
      <c r="J31" s="402">
        <v>15</v>
      </c>
      <c r="K31" s="402"/>
      <c r="L31" s="402">
        <v>15</v>
      </c>
      <c r="M31" s="407">
        <f>H31-I31</f>
        <v>60</v>
      </c>
      <c r="N31" s="403"/>
      <c r="O31" s="187"/>
      <c r="P31" s="188">
        <v>2</v>
      </c>
      <c r="Q31" s="182"/>
    </row>
    <row r="32" spans="1:17" ht="31.5">
      <c r="A32" s="180" t="s">
        <v>115</v>
      </c>
      <c r="B32" s="189" t="s">
        <v>69</v>
      </c>
      <c r="C32" s="190"/>
      <c r="D32" s="191">
        <v>3</v>
      </c>
      <c r="E32" s="191"/>
      <c r="F32" s="192"/>
      <c r="G32" s="193">
        <v>3</v>
      </c>
      <c r="H32" s="194">
        <f>G32*30</f>
        <v>90</v>
      </c>
      <c r="I32" s="195">
        <f>J32+K32+L32</f>
        <v>30</v>
      </c>
      <c r="J32" s="196">
        <v>15</v>
      </c>
      <c r="K32" s="196"/>
      <c r="L32" s="196">
        <v>15</v>
      </c>
      <c r="M32" s="197">
        <f>H32-I32</f>
        <v>60</v>
      </c>
      <c r="N32" s="198"/>
      <c r="O32" s="199"/>
      <c r="P32" s="200">
        <v>2</v>
      </c>
      <c r="Q32" s="201"/>
    </row>
    <row r="33" spans="1:17" ht="32.25" thickBot="1">
      <c r="A33" s="151" t="s">
        <v>195</v>
      </c>
      <c r="B33" s="202" t="s">
        <v>72</v>
      </c>
      <c r="C33" s="152"/>
      <c r="D33" s="153">
        <v>3</v>
      </c>
      <c r="E33" s="154"/>
      <c r="F33" s="155"/>
      <c r="G33" s="203">
        <v>4</v>
      </c>
      <c r="H33" s="204">
        <f>G33*30</f>
        <v>120</v>
      </c>
      <c r="I33" s="205">
        <f>J33+K33+L33</f>
        <v>45</v>
      </c>
      <c r="J33" s="206">
        <v>15</v>
      </c>
      <c r="K33" s="205">
        <v>30</v>
      </c>
      <c r="L33" s="206"/>
      <c r="M33" s="207">
        <f>H33-I33</f>
        <v>75</v>
      </c>
      <c r="N33" s="209"/>
      <c r="O33" s="208"/>
      <c r="P33" s="209">
        <v>3</v>
      </c>
      <c r="Q33" s="155"/>
    </row>
    <row r="34" spans="1:17" ht="16.5" thickBot="1">
      <c r="A34" s="667" t="s">
        <v>102</v>
      </c>
      <c r="B34" s="668"/>
      <c r="C34" s="668"/>
      <c r="D34" s="668"/>
      <c r="E34" s="668"/>
      <c r="F34" s="669"/>
      <c r="G34" s="210">
        <f>G28+G31+G32+G33</f>
        <v>21</v>
      </c>
      <c r="H34" s="27">
        <f>H28+H31+H32+H33</f>
        <v>630</v>
      </c>
      <c r="I34" s="23">
        <f>I28+I26+I32+I33</f>
        <v>468</v>
      </c>
      <c r="J34" s="141">
        <f>J28+J32+J33</f>
        <v>30</v>
      </c>
      <c r="K34" s="141">
        <f>K28+K32+K33</f>
        <v>30</v>
      </c>
      <c r="L34" s="141">
        <f>L28+L32+L33</f>
        <v>132</v>
      </c>
      <c r="M34" s="24">
        <f>M28+M32+M33</f>
        <v>348</v>
      </c>
      <c r="N34" s="157"/>
      <c r="O34" s="158">
        <f>SUM(O28:O33)</f>
        <v>4</v>
      </c>
      <c r="P34" s="157">
        <f>SUM(P28:P33)</f>
        <v>10</v>
      </c>
      <c r="Q34" s="158"/>
    </row>
    <row r="35" spans="1:17" s="10" customFormat="1" ht="16.5" thickBot="1">
      <c r="A35" s="673" t="s">
        <v>88</v>
      </c>
      <c r="B35" s="674"/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5"/>
    </row>
    <row r="36" spans="1:17" s="10" customFormat="1" ht="15.75">
      <c r="A36" s="211" t="s">
        <v>89</v>
      </c>
      <c r="B36" s="212" t="s">
        <v>70</v>
      </c>
      <c r="C36" s="5"/>
      <c r="D36" s="6">
        <v>1</v>
      </c>
      <c r="E36" s="6"/>
      <c r="F36" s="213"/>
      <c r="G36" s="214">
        <v>3</v>
      </c>
      <c r="H36" s="215">
        <f>G36*30</f>
        <v>90</v>
      </c>
      <c r="I36" s="150"/>
      <c r="J36" s="146"/>
      <c r="K36" s="146"/>
      <c r="L36" s="146"/>
      <c r="M36" s="147"/>
      <c r="N36" s="216"/>
      <c r="O36" s="217"/>
      <c r="P36" s="218"/>
      <c r="Q36" s="219"/>
    </row>
    <row r="37" spans="1:17" s="10" customFormat="1" ht="16.5" thickBot="1">
      <c r="A37" s="220" t="s">
        <v>90</v>
      </c>
      <c r="B37" s="221" t="s">
        <v>58</v>
      </c>
      <c r="C37" s="190"/>
      <c r="D37" s="191">
        <v>4</v>
      </c>
      <c r="E37" s="191"/>
      <c r="F37" s="222"/>
      <c r="G37" s="223">
        <v>7.5</v>
      </c>
      <c r="H37" s="224">
        <f>G37*30</f>
        <v>225</v>
      </c>
      <c r="I37" s="225"/>
      <c r="J37" s="184"/>
      <c r="K37" s="184"/>
      <c r="L37" s="184"/>
      <c r="M37" s="226"/>
      <c r="N37" s="227"/>
      <c r="O37" s="228"/>
      <c r="P37" s="229"/>
      <c r="Q37" s="230"/>
    </row>
    <row r="38" spans="1:17" ht="16.5" thickBot="1">
      <c r="A38" s="670" t="s">
        <v>91</v>
      </c>
      <c r="B38" s="671"/>
      <c r="C38" s="671"/>
      <c r="D38" s="671"/>
      <c r="E38" s="671"/>
      <c r="F38" s="672"/>
      <c r="G38" s="231">
        <f>G36+G37</f>
        <v>10.5</v>
      </c>
      <c r="H38" s="232">
        <f>H36+H37</f>
        <v>315</v>
      </c>
      <c r="I38" s="233"/>
      <c r="J38" s="234"/>
      <c r="K38" s="235"/>
      <c r="L38" s="234"/>
      <c r="M38" s="236"/>
      <c r="N38" s="233"/>
      <c r="O38" s="237"/>
      <c r="P38" s="233"/>
      <c r="Q38" s="238"/>
    </row>
    <row r="39" spans="1:19" s="10" customFormat="1" ht="17.25" customHeight="1" thickBot="1">
      <c r="A39" s="670" t="s">
        <v>126</v>
      </c>
      <c r="B39" s="671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2"/>
      <c r="S39" s="26"/>
    </row>
    <row r="40" spans="1:17" s="10" customFormat="1" ht="16.5" thickBot="1">
      <c r="A40" s="239" t="s">
        <v>92</v>
      </c>
      <c r="B40" s="240" t="s">
        <v>78</v>
      </c>
      <c r="C40" s="241" t="s">
        <v>154</v>
      </c>
      <c r="D40" s="242"/>
      <c r="E40" s="242"/>
      <c r="F40" s="243"/>
      <c r="G40" s="244">
        <v>25.5</v>
      </c>
      <c r="H40" s="245">
        <f>G40*30</f>
        <v>765</v>
      </c>
      <c r="I40" s="246"/>
      <c r="J40" s="247"/>
      <c r="K40" s="247"/>
      <c r="L40" s="247"/>
      <c r="M40" s="248"/>
      <c r="N40" s="249"/>
      <c r="O40" s="250"/>
      <c r="P40" s="251"/>
      <c r="Q40" s="252"/>
    </row>
    <row r="41" spans="1:17" ht="15.75" customHeight="1" thickBot="1">
      <c r="A41" s="682" t="s">
        <v>93</v>
      </c>
      <c r="B41" s="683"/>
      <c r="C41" s="683"/>
      <c r="D41" s="683"/>
      <c r="E41" s="683"/>
      <c r="F41" s="684"/>
      <c r="G41" s="253">
        <f>G40</f>
        <v>25.5</v>
      </c>
      <c r="H41" s="254">
        <f>H40</f>
        <v>765</v>
      </c>
      <c r="I41" s="255"/>
      <c r="J41" s="234"/>
      <c r="K41" s="256"/>
      <c r="L41" s="234"/>
      <c r="M41" s="257"/>
      <c r="N41" s="255"/>
      <c r="O41" s="258"/>
      <c r="P41" s="255"/>
      <c r="Q41" s="259"/>
    </row>
    <row r="42" spans="1:17" ht="16.5" thickBot="1">
      <c r="A42" s="685" t="s">
        <v>101</v>
      </c>
      <c r="B42" s="686"/>
      <c r="C42" s="686"/>
      <c r="D42" s="686"/>
      <c r="E42" s="686"/>
      <c r="F42" s="687"/>
      <c r="G42" s="139">
        <f aca="true" t="shared" si="4" ref="G42:P42">G16+G26+G34+G38+G41</f>
        <v>90</v>
      </c>
      <c r="H42" s="261">
        <f t="shared" si="4"/>
        <v>2700</v>
      </c>
      <c r="I42" s="23">
        <f t="shared" si="4"/>
        <v>876</v>
      </c>
      <c r="J42" s="141">
        <f t="shared" si="4"/>
        <v>191</v>
      </c>
      <c r="K42" s="141">
        <f t="shared" si="4"/>
        <v>75</v>
      </c>
      <c r="L42" s="141">
        <f t="shared" si="4"/>
        <v>334</v>
      </c>
      <c r="M42" s="24">
        <f t="shared" si="4"/>
        <v>930</v>
      </c>
      <c r="N42" s="23">
        <f t="shared" si="4"/>
        <v>16</v>
      </c>
      <c r="O42" s="24">
        <f t="shared" si="4"/>
        <v>10</v>
      </c>
      <c r="P42" s="23">
        <f t="shared" si="4"/>
        <v>14</v>
      </c>
      <c r="Q42" s="24"/>
    </row>
    <row r="43" spans="1:17" ht="16.5" thickBot="1">
      <c r="A43" s="679" t="s">
        <v>177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1"/>
    </row>
    <row r="44" spans="1:17" ht="16.5" thickBot="1">
      <c r="A44" s="679" t="s">
        <v>112</v>
      </c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  <c r="O44" s="680"/>
      <c r="P44" s="680"/>
      <c r="Q44" s="681"/>
    </row>
    <row r="45" spans="1:17" ht="15.75">
      <c r="A45" s="262"/>
      <c r="B45" s="263" t="s">
        <v>160</v>
      </c>
      <c r="C45" s="264"/>
      <c r="D45" s="265">
        <v>2</v>
      </c>
      <c r="E45" s="266"/>
      <c r="F45" s="267"/>
      <c r="G45" s="268">
        <v>3</v>
      </c>
      <c r="H45" s="269">
        <f>G45*30</f>
        <v>90</v>
      </c>
      <c r="I45" s="264">
        <v>36</v>
      </c>
      <c r="J45" s="266"/>
      <c r="K45" s="266"/>
      <c r="L45" s="266"/>
      <c r="M45" s="267">
        <f>H45-I45</f>
        <v>54</v>
      </c>
      <c r="N45" s="270"/>
      <c r="O45" s="271">
        <v>2</v>
      </c>
      <c r="P45" s="272"/>
      <c r="Q45" s="273"/>
    </row>
    <row r="46" spans="1:17" ht="15.75">
      <c r="A46" s="274" t="s">
        <v>94</v>
      </c>
      <c r="B46" s="275" t="s">
        <v>135</v>
      </c>
      <c r="C46" s="276"/>
      <c r="D46" s="277">
        <v>2</v>
      </c>
      <c r="E46" s="277"/>
      <c r="F46" s="278"/>
      <c r="G46" s="279">
        <v>3</v>
      </c>
      <c r="H46" s="280">
        <f>G46*30</f>
        <v>90</v>
      </c>
      <c r="I46" s="281">
        <f>J46+K46+L46</f>
        <v>36</v>
      </c>
      <c r="J46" s="277">
        <v>18</v>
      </c>
      <c r="K46" s="277"/>
      <c r="L46" s="277">
        <v>18</v>
      </c>
      <c r="M46" s="282">
        <f>H46-I46</f>
        <v>54</v>
      </c>
      <c r="N46" s="276"/>
      <c r="O46" s="278">
        <v>2</v>
      </c>
      <c r="P46" s="281"/>
      <c r="Q46" s="283"/>
    </row>
    <row r="47" spans="1:17" ht="31.5">
      <c r="A47" s="274" t="s">
        <v>95</v>
      </c>
      <c r="B47" s="284" t="s">
        <v>105</v>
      </c>
      <c r="C47" s="276"/>
      <c r="D47" s="277">
        <v>2</v>
      </c>
      <c r="E47" s="277"/>
      <c r="F47" s="278"/>
      <c r="G47" s="279">
        <v>3</v>
      </c>
      <c r="H47" s="280">
        <f>G47*30</f>
        <v>90</v>
      </c>
      <c r="I47" s="281">
        <f>J47+K47+L47</f>
        <v>36</v>
      </c>
      <c r="J47" s="277">
        <v>18</v>
      </c>
      <c r="K47" s="277"/>
      <c r="L47" s="277">
        <v>18</v>
      </c>
      <c r="M47" s="282">
        <f>H47-I47</f>
        <v>54</v>
      </c>
      <c r="N47" s="276"/>
      <c r="O47" s="278">
        <v>2</v>
      </c>
      <c r="P47" s="281"/>
      <c r="Q47" s="283"/>
    </row>
    <row r="48" spans="1:17" ht="16.5" thickBot="1">
      <c r="A48" s="285" t="s">
        <v>127</v>
      </c>
      <c r="B48" s="286" t="s">
        <v>149</v>
      </c>
      <c r="C48" s="287"/>
      <c r="D48" s="288">
        <v>2</v>
      </c>
      <c r="E48" s="289"/>
      <c r="F48" s="290"/>
      <c r="G48" s="291">
        <v>3</v>
      </c>
      <c r="H48" s="280">
        <f>G48*30</f>
        <v>90</v>
      </c>
      <c r="I48" s="292"/>
      <c r="J48" s="293"/>
      <c r="K48" s="293"/>
      <c r="L48" s="293"/>
      <c r="M48" s="294"/>
      <c r="N48" s="295"/>
      <c r="O48" s="296">
        <v>2</v>
      </c>
      <c r="P48" s="297"/>
      <c r="Q48" s="298"/>
    </row>
    <row r="49" spans="1:17" ht="16.5" thickBot="1">
      <c r="A49" s="676" t="s">
        <v>98</v>
      </c>
      <c r="B49" s="677"/>
      <c r="C49" s="677"/>
      <c r="D49" s="677"/>
      <c r="E49" s="677"/>
      <c r="F49" s="678"/>
      <c r="G49" s="299">
        <f>G45</f>
        <v>3</v>
      </c>
      <c r="H49" s="300">
        <f>H45</f>
        <v>90</v>
      </c>
      <c r="I49" s="301">
        <f>I45</f>
        <v>36</v>
      </c>
      <c r="J49" s="302"/>
      <c r="K49" s="302"/>
      <c r="L49" s="302"/>
      <c r="M49" s="302">
        <f>M45</f>
        <v>54</v>
      </c>
      <c r="N49" s="303"/>
      <c r="O49" s="304">
        <f>O45</f>
        <v>2</v>
      </c>
      <c r="P49" s="301"/>
      <c r="Q49" s="304"/>
    </row>
    <row r="50" spans="1:17" ht="16.5" thickBot="1">
      <c r="A50" s="643" t="s">
        <v>169</v>
      </c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5"/>
    </row>
    <row r="51" spans="1:17" ht="15.75">
      <c r="A51" s="408"/>
      <c r="B51" s="409" t="s">
        <v>150</v>
      </c>
      <c r="C51" s="410" t="s">
        <v>139</v>
      </c>
      <c r="D51" s="411"/>
      <c r="E51" s="411"/>
      <c r="F51" s="412">
        <v>2</v>
      </c>
      <c r="G51" s="413">
        <v>12</v>
      </c>
      <c r="H51" s="414">
        <f>G51*30</f>
        <v>360</v>
      </c>
      <c r="I51" s="415">
        <v>132</v>
      </c>
      <c r="J51" s="416"/>
      <c r="K51" s="416"/>
      <c r="L51" s="416"/>
      <c r="M51" s="417">
        <f>H51-I51</f>
        <v>228</v>
      </c>
      <c r="N51" s="418">
        <v>4</v>
      </c>
      <c r="O51" s="419">
        <v>4</v>
      </c>
      <c r="P51" s="415"/>
      <c r="Q51" s="420"/>
    </row>
    <row r="52" spans="1:17" ht="31.5">
      <c r="A52" s="320" t="s">
        <v>196</v>
      </c>
      <c r="B52" s="321" t="s">
        <v>208</v>
      </c>
      <c r="C52" s="135">
        <v>2</v>
      </c>
      <c r="D52" s="131"/>
      <c r="E52" s="131"/>
      <c r="F52" s="136"/>
      <c r="G52" s="317">
        <v>4.5</v>
      </c>
      <c r="H52" s="356">
        <f>G52*30</f>
        <v>135</v>
      </c>
      <c r="I52" s="357">
        <f>J52+K52+L52</f>
        <v>54</v>
      </c>
      <c r="J52" s="426">
        <v>36</v>
      </c>
      <c r="K52" s="426">
        <v>18</v>
      </c>
      <c r="L52" s="426"/>
      <c r="M52" s="132">
        <f>H52-I52</f>
        <v>81</v>
      </c>
      <c r="N52" s="427"/>
      <c r="O52" s="319">
        <v>3</v>
      </c>
      <c r="P52" s="322"/>
      <c r="Q52" s="323"/>
    </row>
    <row r="53" spans="1:17" ht="15.75">
      <c r="A53" s="320" t="s">
        <v>197</v>
      </c>
      <c r="B53" s="321" t="s">
        <v>107</v>
      </c>
      <c r="C53" s="135"/>
      <c r="D53" s="131"/>
      <c r="E53" s="131"/>
      <c r="F53" s="136"/>
      <c r="G53" s="133">
        <f>G54+G55</f>
        <v>7.5</v>
      </c>
      <c r="H53" s="318">
        <f>H54+H55</f>
        <v>225</v>
      </c>
      <c r="I53" s="135">
        <f>J53+K53+L53</f>
        <v>78</v>
      </c>
      <c r="J53" s="131">
        <v>30</v>
      </c>
      <c r="K53" s="131">
        <f>K54+K55</f>
        <v>15</v>
      </c>
      <c r="L53" s="131">
        <f>L54+L55</f>
        <v>33</v>
      </c>
      <c r="M53" s="136">
        <f>M54+M55</f>
        <v>147</v>
      </c>
      <c r="N53" s="130"/>
      <c r="O53" s="132"/>
      <c r="P53" s="322"/>
      <c r="Q53" s="323"/>
    </row>
    <row r="54" spans="1:17" ht="15.75">
      <c r="A54" s="320" t="s">
        <v>198</v>
      </c>
      <c r="B54" s="321" t="s">
        <v>107</v>
      </c>
      <c r="C54" s="135">
        <v>1</v>
      </c>
      <c r="D54" s="131"/>
      <c r="E54" s="131"/>
      <c r="F54" s="136"/>
      <c r="G54" s="133">
        <v>6</v>
      </c>
      <c r="H54" s="318">
        <f>G54*30</f>
        <v>180</v>
      </c>
      <c r="I54" s="135">
        <f>J54+K54+L54</f>
        <v>60</v>
      </c>
      <c r="J54" s="131">
        <v>30</v>
      </c>
      <c r="K54" s="131">
        <v>15</v>
      </c>
      <c r="L54" s="131">
        <v>15</v>
      </c>
      <c r="M54" s="136">
        <f>H54-I54</f>
        <v>120</v>
      </c>
      <c r="N54" s="130">
        <v>4</v>
      </c>
      <c r="O54" s="132"/>
      <c r="P54" s="322"/>
      <c r="Q54" s="323"/>
    </row>
    <row r="55" spans="1:17" ht="15.75">
      <c r="A55" s="320" t="s">
        <v>199</v>
      </c>
      <c r="B55" s="321" t="s">
        <v>151</v>
      </c>
      <c r="C55" s="135"/>
      <c r="D55" s="131"/>
      <c r="E55" s="131"/>
      <c r="F55" s="136">
        <v>2</v>
      </c>
      <c r="G55" s="133">
        <v>1.5</v>
      </c>
      <c r="H55" s="318">
        <f>G55*30</f>
        <v>45</v>
      </c>
      <c r="I55" s="135">
        <f>J55+K55+L55</f>
        <v>18</v>
      </c>
      <c r="J55" s="131"/>
      <c r="K55" s="131"/>
      <c r="L55" s="131">
        <v>18</v>
      </c>
      <c r="M55" s="136">
        <f>H55-I55</f>
        <v>27</v>
      </c>
      <c r="N55" s="130"/>
      <c r="O55" s="132">
        <v>1</v>
      </c>
      <c r="P55" s="322"/>
      <c r="Q55" s="323"/>
    </row>
    <row r="56" spans="1:17" ht="15.75">
      <c r="A56" s="306" t="s">
        <v>201</v>
      </c>
      <c r="B56" s="316" t="s">
        <v>156</v>
      </c>
      <c r="C56" s="307">
        <v>2</v>
      </c>
      <c r="D56" s="308"/>
      <c r="E56" s="308"/>
      <c r="F56" s="309"/>
      <c r="G56" s="310">
        <v>4.5</v>
      </c>
      <c r="H56" s="311">
        <f>G56*30</f>
        <v>135</v>
      </c>
      <c r="I56" s="135">
        <f>J56+K56+L56</f>
        <v>54</v>
      </c>
      <c r="J56" s="308">
        <v>36</v>
      </c>
      <c r="K56" s="308">
        <v>18</v>
      </c>
      <c r="L56" s="308"/>
      <c r="M56" s="136">
        <f>H56-I56</f>
        <v>81</v>
      </c>
      <c r="N56" s="312"/>
      <c r="O56" s="313">
        <v>3</v>
      </c>
      <c r="P56" s="314"/>
      <c r="Q56" s="315"/>
    </row>
    <row r="57" spans="1:17" ht="15.75">
      <c r="A57" s="306" t="s">
        <v>200</v>
      </c>
      <c r="B57" s="316" t="s">
        <v>159</v>
      </c>
      <c r="C57" s="307">
        <v>2</v>
      </c>
      <c r="D57" s="308"/>
      <c r="E57" s="308"/>
      <c r="F57" s="309"/>
      <c r="G57" s="310">
        <v>4.5</v>
      </c>
      <c r="H57" s="311">
        <f>G57*30</f>
        <v>135</v>
      </c>
      <c r="I57" s="135">
        <f>J57+K57+L57</f>
        <v>54</v>
      </c>
      <c r="J57" s="308">
        <v>36</v>
      </c>
      <c r="K57" s="308">
        <v>18</v>
      </c>
      <c r="L57" s="308"/>
      <c r="M57" s="136">
        <f>H57-I57</f>
        <v>81</v>
      </c>
      <c r="N57" s="312"/>
      <c r="O57" s="313">
        <v>3</v>
      </c>
      <c r="P57" s="314"/>
      <c r="Q57" s="315"/>
    </row>
    <row r="58" spans="1:17" ht="15.75">
      <c r="A58" s="320" t="s">
        <v>110</v>
      </c>
      <c r="B58" s="316" t="s">
        <v>108</v>
      </c>
      <c r="C58" s="135"/>
      <c r="D58" s="131"/>
      <c r="E58" s="131"/>
      <c r="F58" s="136"/>
      <c r="G58" s="133">
        <f aca="true" t="shared" si="5" ref="G58:M58">G59+G60</f>
        <v>7.5</v>
      </c>
      <c r="H58" s="134">
        <f t="shared" si="5"/>
        <v>225</v>
      </c>
      <c r="I58" s="135">
        <f t="shared" si="5"/>
        <v>75</v>
      </c>
      <c r="J58" s="131">
        <f t="shared" si="5"/>
        <v>30</v>
      </c>
      <c r="K58" s="131">
        <f t="shared" si="5"/>
        <v>15</v>
      </c>
      <c r="L58" s="131">
        <f t="shared" si="5"/>
        <v>30</v>
      </c>
      <c r="M58" s="131">
        <f t="shared" si="5"/>
        <v>150</v>
      </c>
      <c r="N58" s="130"/>
      <c r="O58" s="132"/>
      <c r="P58" s="322"/>
      <c r="Q58" s="323"/>
    </row>
    <row r="59" spans="1:17" ht="15.75">
      <c r="A59" s="306" t="s">
        <v>212</v>
      </c>
      <c r="B59" s="324" t="s">
        <v>108</v>
      </c>
      <c r="C59" s="307">
        <v>1</v>
      </c>
      <c r="D59" s="308"/>
      <c r="E59" s="308"/>
      <c r="F59" s="309"/>
      <c r="G59" s="310">
        <v>6</v>
      </c>
      <c r="H59" s="311">
        <f>G59*30</f>
        <v>180</v>
      </c>
      <c r="I59" s="135">
        <f>J59+K59+L59</f>
        <v>60</v>
      </c>
      <c r="J59" s="308">
        <v>30</v>
      </c>
      <c r="K59" s="308">
        <v>15</v>
      </c>
      <c r="L59" s="308">
        <v>15</v>
      </c>
      <c r="M59" s="136">
        <f>H59-I59</f>
        <v>120</v>
      </c>
      <c r="N59" s="312">
        <v>4</v>
      </c>
      <c r="O59" s="313"/>
      <c r="P59" s="314"/>
      <c r="Q59" s="315"/>
    </row>
    <row r="60" spans="1:17" ht="15.75">
      <c r="A60" s="430" t="s">
        <v>213</v>
      </c>
      <c r="B60" s="432" t="s">
        <v>152</v>
      </c>
      <c r="C60" s="433"/>
      <c r="D60" s="435"/>
      <c r="E60" s="435"/>
      <c r="F60" s="437">
        <v>2</v>
      </c>
      <c r="G60" s="439">
        <v>1.5</v>
      </c>
      <c r="H60" s="441">
        <f>G60*30</f>
        <v>45</v>
      </c>
      <c r="I60" s="443">
        <f>J60+K60+L60</f>
        <v>15</v>
      </c>
      <c r="J60" s="435"/>
      <c r="K60" s="435"/>
      <c r="L60" s="435">
        <v>15</v>
      </c>
      <c r="M60" s="444">
        <f>H60-I60</f>
        <v>30</v>
      </c>
      <c r="N60" s="445"/>
      <c r="O60" s="446">
        <v>1</v>
      </c>
      <c r="P60" s="447"/>
      <c r="Q60" s="448"/>
    </row>
    <row r="61" spans="1:17" ht="32.25" thickBot="1">
      <c r="A61" s="431" t="s">
        <v>111</v>
      </c>
      <c r="B61" s="421" t="s">
        <v>137</v>
      </c>
      <c r="C61" s="434">
        <v>2</v>
      </c>
      <c r="D61" s="436"/>
      <c r="E61" s="436"/>
      <c r="F61" s="438"/>
      <c r="G61" s="440">
        <v>4.5</v>
      </c>
      <c r="H61" s="442">
        <f>G61*30</f>
        <v>135</v>
      </c>
      <c r="I61" s="434">
        <f>J61+K61+L61</f>
        <v>54</v>
      </c>
      <c r="J61" s="436">
        <v>36</v>
      </c>
      <c r="K61" s="436"/>
      <c r="L61" s="436">
        <v>18</v>
      </c>
      <c r="M61" s="438">
        <f>H61-I61</f>
        <v>81</v>
      </c>
      <c r="N61" s="434"/>
      <c r="O61" s="438">
        <v>3</v>
      </c>
      <c r="P61" s="450"/>
      <c r="Q61" s="449"/>
    </row>
    <row r="62" spans="1:17" ht="16.5" thickBot="1">
      <c r="A62" s="667" t="s">
        <v>121</v>
      </c>
      <c r="B62" s="668"/>
      <c r="C62" s="668"/>
      <c r="D62" s="668"/>
      <c r="E62" s="668"/>
      <c r="F62" s="669"/>
      <c r="G62" s="20">
        <f>G51</f>
        <v>12</v>
      </c>
      <c r="H62" s="27">
        <f>H51</f>
        <v>360</v>
      </c>
      <c r="I62" s="23">
        <f>I51</f>
        <v>132</v>
      </c>
      <c r="J62" s="141"/>
      <c r="K62" s="141"/>
      <c r="L62" s="141"/>
      <c r="M62" s="24">
        <f>M51</f>
        <v>228</v>
      </c>
      <c r="N62" s="22">
        <f>N51</f>
        <v>4</v>
      </c>
      <c r="O62" s="24">
        <f>O51</f>
        <v>4</v>
      </c>
      <c r="P62" s="325"/>
      <c r="Q62" s="326"/>
    </row>
    <row r="63" spans="1:17" ht="16.5" thickBot="1">
      <c r="A63" s="667" t="s">
        <v>170</v>
      </c>
      <c r="B63" s="668"/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9"/>
    </row>
    <row r="64" spans="1:17" ht="15.75">
      <c r="A64" s="122"/>
      <c r="B64" s="305" t="s">
        <v>202</v>
      </c>
      <c r="C64" s="327" t="s">
        <v>203</v>
      </c>
      <c r="D64" s="125">
        <v>3</v>
      </c>
      <c r="E64" s="41"/>
      <c r="F64" s="42"/>
      <c r="G64" s="38">
        <v>15</v>
      </c>
      <c r="H64" s="39">
        <f aca="true" t="shared" si="6" ref="H64:H74">G64*30</f>
        <v>450</v>
      </c>
      <c r="I64" s="40">
        <v>177</v>
      </c>
      <c r="J64" s="41"/>
      <c r="K64" s="41"/>
      <c r="L64" s="41"/>
      <c r="M64" s="42">
        <f aca="true" t="shared" si="7" ref="M64:M74">H64-I64</f>
        <v>273</v>
      </c>
      <c r="N64" s="124"/>
      <c r="O64" s="126">
        <v>5</v>
      </c>
      <c r="P64" s="124">
        <v>7</v>
      </c>
      <c r="Q64" s="128"/>
    </row>
    <row r="65" spans="1:17" ht="15.75">
      <c r="A65" s="306"/>
      <c r="B65" s="399" t="s">
        <v>205</v>
      </c>
      <c r="C65" s="307"/>
      <c r="D65" s="308"/>
      <c r="E65" s="398"/>
      <c r="F65" s="428"/>
      <c r="G65" s="400">
        <v>8</v>
      </c>
      <c r="H65" s="397">
        <f t="shared" si="6"/>
        <v>240</v>
      </c>
      <c r="I65" s="314">
        <v>90</v>
      </c>
      <c r="J65" s="398"/>
      <c r="K65" s="398"/>
      <c r="L65" s="398"/>
      <c r="M65" s="428">
        <f t="shared" si="7"/>
        <v>150</v>
      </c>
      <c r="N65" s="312"/>
      <c r="O65" s="313">
        <v>5</v>
      </c>
      <c r="P65" s="307"/>
      <c r="Q65" s="315"/>
    </row>
    <row r="66" spans="1:17" ht="15.75">
      <c r="A66" s="306"/>
      <c r="B66" s="399" t="s">
        <v>206</v>
      </c>
      <c r="C66" s="307"/>
      <c r="D66" s="308"/>
      <c r="E66" s="398"/>
      <c r="F66" s="428"/>
      <c r="G66" s="400">
        <v>7</v>
      </c>
      <c r="H66" s="397">
        <f t="shared" si="6"/>
        <v>210</v>
      </c>
      <c r="I66" s="314">
        <v>105</v>
      </c>
      <c r="J66" s="398"/>
      <c r="K66" s="398"/>
      <c r="L66" s="398"/>
      <c r="M66" s="428">
        <f t="shared" si="7"/>
        <v>105</v>
      </c>
      <c r="N66" s="312"/>
      <c r="O66" s="313"/>
      <c r="P66" s="307">
        <v>7</v>
      </c>
      <c r="Q66" s="315"/>
    </row>
    <row r="67" spans="1:17" ht="31.5">
      <c r="A67" s="320" t="s">
        <v>116</v>
      </c>
      <c r="B67" s="321" t="s">
        <v>82</v>
      </c>
      <c r="C67" s="135">
        <v>2</v>
      </c>
      <c r="D67" s="131"/>
      <c r="E67" s="131"/>
      <c r="F67" s="136"/>
      <c r="G67" s="133">
        <v>8</v>
      </c>
      <c r="H67" s="356">
        <f t="shared" si="6"/>
        <v>240</v>
      </c>
      <c r="I67" s="357">
        <f aca="true" t="shared" si="8" ref="I67:I74">J67+K67+L67</f>
        <v>90</v>
      </c>
      <c r="J67" s="131">
        <v>72</v>
      </c>
      <c r="K67" s="131">
        <v>18</v>
      </c>
      <c r="L67" s="131"/>
      <c r="M67" s="358">
        <f t="shared" si="7"/>
        <v>150</v>
      </c>
      <c r="N67" s="130"/>
      <c r="O67" s="132">
        <v>5</v>
      </c>
      <c r="P67" s="322"/>
      <c r="Q67" s="323"/>
    </row>
    <row r="68" spans="1:17" ht="31.5">
      <c r="A68" s="320" t="s">
        <v>117</v>
      </c>
      <c r="B68" s="321" t="s">
        <v>65</v>
      </c>
      <c r="C68" s="135">
        <v>2</v>
      </c>
      <c r="D68" s="131"/>
      <c r="E68" s="131"/>
      <c r="F68" s="136"/>
      <c r="G68" s="133">
        <v>8</v>
      </c>
      <c r="H68" s="356">
        <f t="shared" si="6"/>
        <v>240</v>
      </c>
      <c r="I68" s="357">
        <f t="shared" si="8"/>
        <v>90</v>
      </c>
      <c r="J68" s="131">
        <v>72</v>
      </c>
      <c r="K68" s="131">
        <v>18</v>
      </c>
      <c r="L68" s="131"/>
      <c r="M68" s="358">
        <f t="shared" si="7"/>
        <v>150</v>
      </c>
      <c r="N68" s="130"/>
      <c r="O68" s="132">
        <v>5</v>
      </c>
      <c r="P68" s="322"/>
      <c r="Q68" s="323"/>
    </row>
    <row r="69" spans="1:17" ht="15.75">
      <c r="A69" s="334" t="s">
        <v>118</v>
      </c>
      <c r="B69" s="316" t="s">
        <v>71</v>
      </c>
      <c r="C69" s="329">
        <v>3</v>
      </c>
      <c r="D69" s="163"/>
      <c r="E69" s="163"/>
      <c r="F69" s="330"/>
      <c r="G69" s="331">
        <v>4</v>
      </c>
      <c r="H69" s="175">
        <f t="shared" si="6"/>
        <v>120</v>
      </c>
      <c r="I69" s="332">
        <f t="shared" si="8"/>
        <v>60</v>
      </c>
      <c r="J69" s="177">
        <v>30</v>
      </c>
      <c r="K69" s="333">
        <v>30</v>
      </c>
      <c r="L69" s="177"/>
      <c r="M69" s="132">
        <f t="shared" si="7"/>
        <v>60</v>
      </c>
      <c r="N69" s="181"/>
      <c r="O69" s="179"/>
      <c r="P69" s="181">
        <v>4</v>
      </c>
      <c r="Q69" s="171"/>
    </row>
    <row r="70" spans="1:17" ht="15.75">
      <c r="A70" s="334" t="s">
        <v>119</v>
      </c>
      <c r="B70" s="316" t="s">
        <v>103</v>
      </c>
      <c r="C70" s="329"/>
      <c r="D70" s="173">
        <v>3</v>
      </c>
      <c r="E70" s="163"/>
      <c r="F70" s="330"/>
      <c r="G70" s="331">
        <v>3</v>
      </c>
      <c r="H70" s="175">
        <f t="shared" si="6"/>
        <v>90</v>
      </c>
      <c r="I70" s="332">
        <f t="shared" si="8"/>
        <v>45</v>
      </c>
      <c r="J70" s="177">
        <v>30</v>
      </c>
      <c r="K70" s="333"/>
      <c r="L70" s="177">
        <v>15</v>
      </c>
      <c r="M70" s="333">
        <f t="shared" si="7"/>
        <v>45</v>
      </c>
      <c r="N70" s="181"/>
      <c r="O70" s="178"/>
      <c r="P70" s="332">
        <v>3</v>
      </c>
      <c r="Q70" s="171"/>
    </row>
    <row r="71" spans="1:17" ht="63">
      <c r="A71" s="320" t="s">
        <v>125</v>
      </c>
      <c r="B71" s="316" t="s">
        <v>106</v>
      </c>
      <c r="C71" s="135">
        <v>2</v>
      </c>
      <c r="D71" s="131"/>
      <c r="E71" s="131"/>
      <c r="F71" s="136"/>
      <c r="G71" s="133">
        <v>8</v>
      </c>
      <c r="H71" s="356">
        <f t="shared" si="6"/>
        <v>240</v>
      </c>
      <c r="I71" s="357">
        <f t="shared" si="8"/>
        <v>90</v>
      </c>
      <c r="J71" s="131">
        <v>54</v>
      </c>
      <c r="K71" s="328"/>
      <c r="L71" s="131">
        <v>36</v>
      </c>
      <c r="M71" s="425">
        <f t="shared" si="7"/>
        <v>150</v>
      </c>
      <c r="N71" s="130"/>
      <c r="O71" s="132">
        <v>5</v>
      </c>
      <c r="P71" s="322"/>
      <c r="Q71" s="323"/>
    </row>
    <row r="72" spans="1:17" ht="31.5">
      <c r="A72" s="334" t="s">
        <v>120</v>
      </c>
      <c r="B72" s="316" t="s">
        <v>134</v>
      </c>
      <c r="C72" s="329">
        <v>3</v>
      </c>
      <c r="D72" s="163"/>
      <c r="E72" s="163"/>
      <c r="F72" s="330"/>
      <c r="G72" s="331">
        <v>4</v>
      </c>
      <c r="H72" s="175">
        <f t="shared" si="6"/>
        <v>120</v>
      </c>
      <c r="I72" s="332">
        <f t="shared" si="8"/>
        <v>60</v>
      </c>
      <c r="J72" s="177">
        <v>45</v>
      </c>
      <c r="K72" s="333"/>
      <c r="L72" s="177">
        <v>15</v>
      </c>
      <c r="M72" s="333">
        <f t="shared" si="7"/>
        <v>60</v>
      </c>
      <c r="N72" s="181"/>
      <c r="O72" s="178"/>
      <c r="P72" s="332">
        <v>4</v>
      </c>
      <c r="Q72" s="171"/>
    </row>
    <row r="73" spans="1:17" ht="31.5">
      <c r="A73" s="334" t="s">
        <v>123</v>
      </c>
      <c r="B73" s="316" t="s">
        <v>104</v>
      </c>
      <c r="C73" s="329"/>
      <c r="D73" s="173">
        <v>3</v>
      </c>
      <c r="E73" s="163"/>
      <c r="F73" s="330"/>
      <c r="G73" s="331">
        <v>3</v>
      </c>
      <c r="H73" s="175">
        <f t="shared" si="6"/>
        <v>90</v>
      </c>
      <c r="I73" s="332">
        <f t="shared" si="8"/>
        <v>45</v>
      </c>
      <c r="J73" s="177">
        <v>30</v>
      </c>
      <c r="K73" s="333">
        <v>8</v>
      </c>
      <c r="L73" s="177">
        <v>7</v>
      </c>
      <c r="M73" s="333">
        <f t="shared" si="7"/>
        <v>45</v>
      </c>
      <c r="N73" s="181"/>
      <c r="O73" s="178"/>
      <c r="P73" s="332">
        <v>3</v>
      </c>
      <c r="Q73" s="171"/>
    </row>
    <row r="74" spans="1:17" ht="32.25" thickBot="1">
      <c r="A74" s="334" t="s">
        <v>124</v>
      </c>
      <c r="B74" s="316" t="s">
        <v>109</v>
      </c>
      <c r="C74" s="329">
        <v>3</v>
      </c>
      <c r="D74" s="173"/>
      <c r="E74" s="163"/>
      <c r="F74" s="330"/>
      <c r="G74" s="174">
        <v>4</v>
      </c>
      <c r="H74" s="175">
        <f t="shared" si="6"/>
        <v>120</v>
      </c>
      <c r="I74" s="332">
        <f t="shared" si="8"/>
        <v>60</v>
      </c>
      <c r="J74" s="177">
        <v>45</v>
      </c>
      <c r="K74" s="333"/>
      <c r="L74" s="177">
        <v>15</v>
      </c>
      <c r="M74" s="333">
        <f t="shared" si="7"/>
        <v>60</v>
      </c>
      <c r="N74" s="181"/>
      <c r="O74" s="178"/>
      <c r="P74" s="181">
        <v>4</v>
      </c>
      <c r="Q74" s="171"/>
    </row>
    <row r="75" spans="1:17" ht="16.5" thickBot="1">
      <c r="A75" s="667" t="s">
        <v>122</v>
      </c>
      <c r="B75" s="668"/>
      <c r="C75" s="668"/>
      <c r="D75" s="668"/>
      <c r="E75" s="668"/>
      <c r="F75" s="669"/>
      <c r="G75" s="156">
        <f>G64</f>
        <v>15</v>
      </c>
      <c r="H75" s="22">
        <f>H64</f>
        <v>450</v>
      </c>
      <c r="I75" s="23">
        <f>I64</f>
        <v>177</v>
      </c>
      <c r="J75" s="141"/>
      <c r="K75" s="141"/>
      <c r="L75" s="141"/>
      <c r="M75" s="24">
        <f>M64</f>
        <v>273</v>
      </c>
      <c r="N75" s="336"/>
      <c r="O75" s="24">
        <f>O64</f>
        <v>5</v>
      </c>
      <c r="P75" s="140">
        <f>P64</f>
        <v>7</v>
      </c>
      <c r="Q75" s="337"/>
    </row>
    <row r="76" spans="1:22" ht="16.5" thickBot="1">
      <c r="A76" s="694" t="s">
        <v>100</v>
      </c>
      <c r="B76" s="695"/>
      <c r="C76" s="695"/>
      <c r="D76" s="695"/>
      <c r="E76" s="695"/>
      <c r="F76" s="696"/>
      <c r="G76" s="338">
        <f>G49+G62+G75</f>
        <v>30</v>
      </c>
      <c r="H76" s="339">
        <f>H49+H62+H75</f>
        <v>900</v>
      </c>
      <c r="I76" s="23">
        <f>I49+I62+I75</f>
        <v>345</v>
      </c>
      <c r="J76" s="141"/>
      <c r="K76" s="141"/>
      <c r="L76" s="141"/>
      <c r="M76" s="24">
        <f>M49+M62+M75</f>
        <v>555</v>
      </c>
      <c r="N76" s="23">
        <f>N49+N62+N75</f>
        <v>4</v>
      </c>
      <c r="O76" s="24">
        <f>O49+O62+O75</f>
        <v>11</v>
      </c>
      <c r="P76" s="23">
        <f>P49+P62+P75</f>
        <v>7</v>
      </c>
      <c r="Q76" s="340"/>
      <c r="R76" s="18"/>
      <c r="S76" s="18"/>
      <c r="T76" s="18"/>
      <c r="U76" s="18"/>
      <c r="V76" s="18"/>
    </row>
    <row r="77" spans="1:22" ht="16.5" thickBot="1">
      <c r="A77" s="694" t="s">
        <v>83</v>
      </c>
      <c r="B77" s="695"/>
      <c r="C77" s="695"/>
      <c r="D77" s="695"/>
      <c r="E77" s="695"/>
      <c r="F77" s="696"/>
      <c r="G77" s="299">
        <f>G42+G76</f>
        <v>120</v>
      </c>
      <c r="H77" s="341">
        <f>H42+H76</f>
        <v>3600</v>
      </c>
      <c r="I77" s="342">
        <f>I42+I76</f>
        <v>1221</v>
      </c>
      <c r="J77" s="343"/>
      <c r="K77" s="343"/>
      <c r="L77" s="343"/>
      <c r="M77" s="344">
        <f>M42+M76</f>
        <v>1485</v>
      </c>
      <c r="N77" s="342">
        <f>N42+N76</f>
        <v>20</v>
      </c>
      <c r="O77" s="344">
        <f>O42+O76</f>
        <v>21</v>
      </c>
      <c r="P77" s="342">
        <f>P42+P76</f>
        <v>21</v>
      </c>
      <c r="Q77" s="344"/>
      <c r="R77" s="18"/>
      <c r="S77" s="18"/>
      <c r="T77" s="18"/>
      <c r="U77" s="18"/>
      <c r="V77" s="18"/>
    </row>
    <row r="78" spans="1:22" ht="16.5" thickBot="1">
      <c r="A78" s="693" t="s">
        <v>84</v>
      </c>
      <c r="B78" s="693"/>
      <c r="C78" s="693"/>
      <c r="D78" s="693"/>
      <c r="E78" s="693"/>
      <c r="F78" s="693"/>
      <c r="G78" s="693"/>
      <c r="H78" s="693"/>
      <c r="I78" s="693"/>
      <c r="J78" s="693"/>
      <c r="K78" s="693"/>
      <c r="L78" s="693"/>
      <c r="M78" s="693"/>
      <c r="N78" s="23">
        <f>N77</f>
        <v>20</v>
      </c>
      <c r="O78" s="24">
        <f>O77</f>
        <v>21</v>
      </c>
      <c r="P78" s="23">
        <f>P77</f>
        <v>21</v>
      </c>
      <c r="Q78" s="24"/>
      <c r="R78" s="18"/>
      <c r="S78" s="18"/>
      <c r="T78" s="18"/>
      <c r="U78" s="18"/>
      <c r="V78" s="18"/>
    </row>
    <row r="79" spans="1:22" s="10" customFormat="1" ht="16.5" thickBot="1">
      <c r="A79" s="688" t="s">
        <v>85</v>
      </c>
      <c r="B79" s="689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90"/>
      <c r="N79" s="22">
        <v>4</v>
      </c>
      <c r="O79" s="24">
        <v>3</v>
      </c>
      <c r="P79" s="345">
        <v>2</v>
      </c>
      <c r="Q79" s="346"/>
      <c r="S79" s="19"/>
      <c r="T79" s="19"/>
      <c r="U79" s="19"/>
      <c r="V79" s="19"/>
    </row>
    <row r="80" spans="1:22" s="10" customFormat="1" ht="16.5" thickBot="1">
      <c r="A80" s="692" t="s">
        <v>86</v>
      </c>
      <c r="B80" s="692"/>
      <c r="C80" s="692"/>
      <c r="D80" s="692"/>
      <c r="E80" s="692"/>
      <c r="F80" s="692"/>
      <c r="G80" s="692"/>
      <c r="H80" s="692"/>
      <c r="I80" s="692"/>
      <c r="J80" s="692"/>
      <c r="K80" s="692"/>
      <c r="L80" s="692"/>
      <c r="M80" s="692"/>
      <c r="N80" s="22">
        <v>3</v>
      </c>
      <c r="O80" s="24">
        <v>4</v>
      </c>
      <c r="P80" s="347">
        <v>6</v>
      </c>
      <c r="Q80" s="348">
        <v>1</v>
      </c>
      <c r="R80" s="18"/>
      <c r="S80" s="18"/>
      <c r="T80" s="18"/>
      <c r="U80" s="18"/>
      <c r="V80" s="18"/>
    </row>
    <row r="81" spans="1:17" s="10" customFormat="1" ht="17.25" customHeight="1" thickBot="1">
      <c r="A81" s="692" t="s">
        <v>157</v>
      </c>
      <c r="B81" s="692"/>
      <c r="C81" s="692"/>
      <c r="D81" s="692"/>
      <c r="E81" s="692"/>
      <c r="F81" s="692"/>
      <c r="G81" s="692"/>
      <c r="H81" s="692"/>
      <c r="I81" s="692"/>
      <c r="J81" s="692"/>
      <c r="K81" s="692"/>
      <c r="L81" s="692"/>
      <c r="M81" s="692"/>
      <c r="N81" s="260"/>
      <c r="O81" s="348"/>
      <c r="P81" s="349"/>
      <c r="Q81" s="350"/>
    </row>
    <row r="82" spans="1:17" s="10" customFormat="1" ht="16.5" thickBot="1">
      <c r="A82" s="697" t="s">
        <v>41</v>
      </c>
      <c r="B82" s="697"/>
      <c r="C82" s="697"/>
      <c r="D82" s="697"/>
      <c r="E82" s="697"/>
      <c r="F82" s="697"/>
      <c r="G82" s="697"/>
      <c r="H82" s="697"/>
      <c r="I82" s="697"/>
      <c r="J82" s="697"/>
      <c r="K82" s="697"/>
      <c r="L82" s="697"/>
      <c r="M82" s="697"/>
      <c r="N82" s="351">
        <v>1</v>
      </c>
      <c r="O82" s="352">
        <v>1</v>
      </c>
      <c r="P82" s="345"/>
      <c r="Q82" s="353"/>
    </row>
    <row r="83" spans="1:17" s="10" customFormat="1" ht="16.5" thickBot="1">
      <c r="A83" s="688" t="s">
        <v>145</v>
      </c>
      <c r="B83" s="689"/>
      <c r="C83" s="689"/>
      <c r="D83" s="689"/>
      <c r="E83" s="689"/>
      <c r="F83" s="689"/>
      <c r="G83" s="689"/>
      <c r="H83" s="689"/>
      <c r="I83" s="689"/>
      <c r="J83" s="689"/>
      <c r="K83" s="689"/>
      <c r="L83" s="689"/>
      <c r="M83" s="690"/>
      <c r="N83" s="698">
        <f>G12+G13+G15+G19+G20+G21+G22+G23+G24+G29+G36+G45+G51+G65</f>
        <v>60</v>
      </c>
      <c r="O83" s="699"/>
      <c r="P83" s="700">
        <f>G14+G25+G30+G31+G32+G33+G37+G40+G66</f>
        <v>60</v>
      </c>
      <c r="Q83" s="687"/>
    </row>
    <row r="84" spans="1:17" s="10" customFormat="1" ht="16.5" thickBot="1">
      <c r="A84" s="710" t="s">
        <v>144</v>
      </c>
      <c r="B84" s="711"/>
      <c r="C84" s="711"/>
      <c r="D84" s="711"/>
      <c r="E84" s="711"/>
      <c r="F84" s="711"/>
      <c r="G84" s="711"/>
      <c r="H84" s="711"/>
      <c r="I84" s="711"/>
      <c r="J84" s="711"/>
      <c r="K84" s="711"/>
      <c r="L84" s="711"/>
      <c r="M84" s="712"/>
      <c r="N84" s="354" t="s">
        <v>42</v>
      </c>
      <c r="O84" s="299">
        <f>G42/G77*100</f>
        <v>75</v>
      </c>
      <c r="P84" s="300" t="s">
        <v>87</v>
      </c>
      <c r="Q84" s="299">
        <f>G76/G77*100</f>
        <v>25</v>
      </c>
    </row>
    <row r="85" spans="1:17" s="10" customFormat="1" ht="30.75" customHeight="1" thickBot="1">
      <c r="A85" s="713"/>
      <c r="B85" s="714"/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5"/>
      <c r="N85" s="706" t="s">
        <v>171</v>
      </c>
      <c r="O85" s="706"/>
      <c r="P85" s="706"/>
      <c r="Q85" s="355">
        <f>(G34+G75)/G77*100</f>
        <v>30</v>
      </c>
    </row>
    <row r="86" spans="1:17" s="10" customFormat="1" ht="16.5" thickBot="1">
      <c r="A86" s="716" t="s">
        <v>158</v>
      </c>
      <c r="B86" s="717"/>
      <c r="C86" s="71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8"/>
    </row>
    <row r="87" spans="1:17" s="10" customFormat="1" ht="15.75">
      <c r="A87" s="119">
        <v>1</v>
      </c>
      <c r="B87" s="61" t="s">
        <v>140</v>
      </c>
      <c r="C87" s="62"/>
      <c r="D87" s="63" t="s">
        <v>141</v>
      </c>
      <c r="E87" s="64"/>
      <c r="F87" s="70"/>
      <c r="G87" s="75"/>
      <c r="H87" s="75"/>
      <c r="I87" s="72"/>
      <c r="J87" s="64"/>
      <c r="K87" s="64"/>
      <c r="L87" s="64"/>
      <c r="M87" s="64"/>
      <c r="N87" s="65" t="s">
        <v>142</v>
      </c>
      <c r="O87" s="66" t="s">
        <v>142</v>
      </c>
      <c r="P87" s="73"/>
      <c r="Q87" s="67"/>
    </row>
    <row r="88" spans="1:17" s="10" customFormat="1" ht="32.25" thickBot="1">
      <c r="A88" s="120">
        <v>2</v>
      </c>
      <c r="B88" s="28" t="s">
        <v>153</v>
      </c>
      <c r="C88" s="58">
        <v>2</v>
      </c>
      <c r="D88" s="59">
        <v>1</v>
      </c>
      <c r="E88" s="59"/>
      <c r="F88" s="71"/>
      <c r="G88" s="76">
        <v>6</v>
      </c>
      <c r="H88" s="77">
        <f>G88*30</f>
        <v>180</v>
      </c>
      <c r="I88" s="78">
        <f>J88+K88+L88</f>
        <v>99</v>
      </c>
      <c r="J88" s="59"/>
      <c r="K88" s="59"/>
      <c r="L88" s="79">
        <v>99</v>
      </c>
      <c r="M88" s="80">
        <f>H88-I88</f>
        <v>81</v>
      </c>
      <c r="N88" s="60">
        <v>3</v>
      </c>
      <c r="O88" s="74">
        <v>3</v>
      </c>
      <c r="P88" s="68"/>
      <c r="Q88" s="69"/>
    </row>
    <row r="89" spans="1:17" s="10" customFormat="1" ht="32.25" customHeight="1">
      <c r="A89" s="691" t="s">
        <v>143</v>
      </c>
      <c r="B89" s="691"/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1"/>
      <c r="P89" s="691"/>
      <c r="Q89" s="691"/>
    </row>
    <row r="90" spans="2:17" s="10" customFormat="1" ht="33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N90" s="29"/>
      <c r="O90" s="29"/>
      <c r="P90" s="29"/>
      <c r="Q90" s="29"/>
    </row>
    <row r="91" spans="2:17" s="10" customFormat="1" ht="17.25" customHeight="1">
      <c r="B91" s="47" t="s">
        <v>59</v>
      </c>
      <c r="C91" s="43"/>
      <c r="D91" s="703"/>
      <c r="E91" s="703"/>
      <c r="F91" s="704"/>
      <c r="G91" s="704"/>
      <c r="H91" s="46"/>
      <c r="I91" s="605" t="s">
        <v>180</v>
      </c>
      <c r="J91" s="605"/>
      <c r="K91" s="605"/>
      <c r="L91" s="605"/>
      <c r="N91" s="29"/>
      <c r="O91" s="29"/>
      <c r="P91" s="29"/>
      <c r="Q91" s="29"/>
    </row>
    <row r="92" spans="2:17" s="10" customFormat="1" ht="18.75" customHeight="1">
      <c r="B92" s="47"/>
      <c r="C92" s="43"/>
      <c r="D92" s="43"/>
      <c r="E92" s="43"/>
      <c r="F92" s="48"/>
      <c r="G92" s="48"/>
      <c r="H92" s="47"/>
      <c r="I92" s="47"/>
      <c r="J92" s="49"/>
      <c r="K92" s="49"/>
      <c r="N92" s="29"/>
      <c r="O92" s="29"/>
      <c r="P92" s="29"/>
      <c r="Q92" s="29"/>
    </row>
    <row r="93" spans="2:17" s="10" customFormat="1" ht="15.75">
      <c r="B93" s="47" t="s">
        <v>60</v>
      </c>
      <c r="C93" s="43"/>
      <c r="D93" s="44"/>
      <c r="E93" s="44"/>
      <c r="F93" s="45"/>
      <c r="G93" s="45"/>
      <c r="H93" s="46"/>
      <c r="I93" s="605" t="s">
        <v>181</v>
      </c>
      <c r="J93" s="605"/>
      <c r="K93" s="605"/>
      <c r="L93" s="605"/>
      <c r="N93" s="29"/>
      <c r="O93" s="29"/>
      <c r="P93" s="29"/>
      <c r="Q93" s="29"/>
    </row>
    <row r="94" spans="2:17" s="10" customFormat="1" ht="19.5" customHeight="1">
      <c r="B94" s="50"/>
      <c r="H94" s="50"/>
      <c r="I94" s="50"/>
      <c r="J94" s="50"/>
      <c r="K94" s="50"/>
      <c r="N94" s="29"/>
      <c r="O94" s="29"/>
      <c r="P94" s="29"/>
      <c r="Q94" s="29"/>
    </row>
    <row r="95" spans="2:17" s="10" customFormat="1" ht="15.75">
      <c r="B95" s="47" t="s">
        <v>61</v>
      </c>
      <c r="C95" s="43"/>
      <c r="D95" s="703"/>
      <c r="E95" s="703"/>
      <c r="F95" s="704"/>
      <c r="G95" s="704"/>
      <c r="H95" s="46"/>
      <c r="I95" s="605" t="s">
        <v>182</v>
      </c>
      <c r="J95" s="605"/>
      <c r="K95" s="605"/>
      <c r="L95" s="605"/>
      <c r="N95" s="701"/>
      <c r="O95" s="701"/>
      <c r="P95" s="701"/>
      <c r="Q95" s="701"/>
    </row>
    <row r="96" spans="2:17" s="10" customFormat="1" ht="20.25" customHeight="1">
      <c r="B96" s="50"/>
      <c r="N96" s="701"/>
      <c r="O96" s="701"/>
      <c r="P96" s="701"/>
      <c r="Q96" s="701"/>
    </row>
    <row r="97" spans="2:17" s="10" customFormat="1" ht="15.75">
      <c r="B97" s="47" t="s">
        <v>184</v>
      </c>
      <c r="C97" s="43"/>
      <c r="D97" s="703"/>
      <c r="E97" s="703"/>
      <c r="F97" s="704"/>
      <c r="G97" s="704"/>
      <c r="H97" s="43"/>
      <c r="I97" s="605" t="s">
        <v>183</v>
      </c>
      <c r="J97" s="605"/>
      <c r="K97" s="605"/>
      <c r="L97" s="605"/>
      <c r="N97" s="29"/>
      <c r="O97" s="29"/>
      <c r="P97" s="29"/>
      <c r="Q97" s="29"/>
    </row>
    <row r="98" spans="1:17" s="10" customFormat="1" ht="19.5" customHeight="1">
      <c r="A98" s="51"/>
      <c r="B98" s="52"/>
      <c r="C98" s="702" t="s">
        <v>29</v>
      </c>
      <c r="D98" s="702"/>
      <c r="E98" s="702"/>
      <c r="F98" s="702"/>
      <c r="G98" s="702"/>
      <c r="H98" s="702"/>
      <c r="I98" s="702"/>
      <c r="J98" s="702"/>
      <c r="K98" s="702"/>
      <c r="L98" s="53"/>
      <c r="M98" s="53"/>
      <c r="N98" s="29"/>
      <c r="O98" s="29"/>
      <c r="P98" s="29"/>
      <c r="Q98" s="29"/>
    </row>
    <row r="99" spans="1:17" s="10" customFormat="1" ht="15.75">
      <c r="A99" s="54"/>
      <c r="B99" s="47"/>
      <c r="C99" s="43"/>
      <c r="D99" s="707"/>
      <c r="E99" s="707"/>
      <c r="F99" s="708"/>
      <c r="G99" s="708"/>
      <c r="H99" s="43"/>
      <c r="I99" s="605"/>
      <c r="J99" s="709"/>
      <c r="K99" s="709"/>
      <c r="L99" s="12"/>
      <c r="M99" s="12"/>
      <c r="N99" s="705"/>
      <c r="O99" s="705"/>
      <c r="P99" s="705"/>
      <c r="Q99" s="705"/>
    </row>
    <row r="100" spans="1:17" s="10" customFormat="1" ht="15.75">
      <c r="A100" s="54"/>
      <c r="B100" s="12"/>
      <c r="C100" s="55"/>
      <c r="D100" s="56"/>
      <c r="E100" s="56"/>
      <c r="F100" s="55"/>
      <c r="G100" s="55"/>
      <c r="H100" s="55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s="10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606"/>
      <c r="L101" s="606"/>
      <c r="M101" s="14"/>
      <c r="N101" s="14"/>
      <c r="O101" s="14"/>
      <c r="P101" s="14"/>
      <c r="Q101" s="14"/>
    </row>
    <row r="103" spans="11:16" ht="15.75">
      <c r="K103" s="607"/>
      <c r="L103" s="607"/>
      <c r="M103" s="21"/>
      <c r="N103" s="21"/>
      <c r="O103" s="21"/>
      <c r="P103" s="21"/>
    </row>
    <row r="104" spans="11:12" ht="15.75">
      <c r="K104" s="606"/>
      <c r="L104" s="606"/>
    </row>
    <row r="105" spans="11:12" ht="15.75">
      <c r="K105" s="606"/>
      <c r="L105" s="606"/>
    </row>
    <row r="106" spans="11:12" ht="15.75">
      <c r="K106" s="606"/>
      <c r="L106" s="606"/>
    </row>
    <row r="107" spans="11:12" ht="15.75">
      <c r="K107" s="606"/>
      <c r="L107" s="606"/>
    </row>
    <row r="108" spans="11:12" ht="15.75">
      <c r="K108" s="606"/>
      <c r="L108" s="606"/>
    </row>
    <row r="109" spans="11:12" ht="15.75">
      <c r="K109" s="606"/>
      <c r="L109" s="606"/>
    </row>
    <row r="110" spans="11:12" ht="15.75">
      <c r="K110" s="606"/>
      <c r="L110" s="606"/>
    </row>
    <row r="111" spans="11:12" ht="15.75">
      <c r="K111" s="606"/>
      <c r="L111" s="606"/>
    </row>
  </sheetData>
  <sheetProtection/>
  <mergeCells count="79">
    <mergeCell ref="N99:Q99"/>
    <mergeCell ref="N85:P85"/>
    <mergeCell ref="D99:G99"/>
    <mergeCell ref="I99:K99"/>
    <mergeCell ref="I95:L95"/>
    <mergeCell ref="A84:M85"/>
    <mergeCell ref="A86:Q86"/>
    <mergeCell ref="N95:O95"/>
    <mergeCell ref="I93:L93"/>
    <mergeCell ref="N96:Q96"/>
    <mergeCell ref="A82:M82"/>
    <mergeCell ref="A83:M83"/>
    <mergeCell ref="N83:O83"/>
    <mergeCell ref="P83:Q83"/>
    <mergeCell ref="P95:Q95"/>
    <mergeCell ref="C98:K98"/>
    <mergeCell ref="D97:G97"/>
    <mergeCell ref="D91:G91"/>
    <mergeCell ref="D95:G95"/>
    <mergeCell ref="I91:L91"/>
    <mergeCell ref="A79:M79"/>
    <mergeCell ref="A89:Q89"/>
    <mergeCell ref="A62:F62"/>
    <mergeCell ref="A81:M81"/>
    <mergeCell ref="A80:M80"/>
    <mergeCell ref="A63:Q63"/>
    <mergeCell ref="A78:M78"/>
    <mergeCell ref="A75:F75"/>
    <mergeCell ref="A76:F76"/>
    <mergeCell ref="A77:F77"/>
    <mergeCell ref="A50:Q50"/>
    <mergeCell ref="A49:F49"/>
    <mergeCell ref="A43:Q43"/>
    <mergeCell ref="A44:Q44"/>
    <mergeCell ref="A41:F41"/>
    <mergeCell ref="A38:F38"/>
    <mergeCell ref="A42:F42"/>
    <mergeCell ref="A16:F16"/>
    <mergeCell ref="A17:Q17"/>
    <mergeCell ref="A39:Q39"/>
    <mergeCell ref="A26:F26"/>
    <mergeCell ref="A34:F34"/>
    <mergeCell ref="A27:Q27"/>
    <mergeCell ref="A35:Q35"/>
    <mergeCell ref="H3:H7"/>
    <mergeCell ref="D3:D7"/>
    <mergeCell ref="H2:M2"/>
    <mergeCell ref="E4:E7"/>
    <mergeCell ref="K4:K7"/>
    <mergeCell ref="J4:J7"/>
    <mergeCell ref="I4:I7"/>
    <mergeCell ref="P4:Q4"/>
    <mergeCell ref="A2:A7"/>
    <mergeCell ref="C3:C7"/>
    <mergeCell ref="K108:L108"/>
    <mergeCell ref="K106:L106"/>
    <mergeCell ref="K107:L107"/>
    <mergeCell ref="A10:Q10"/>
    <mergeCell ref="A9:Q9"/>
    <mergeCell ref="I3:L3"/>
    <mergeCell ref="M3:M7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I97:L97"/>
    <mergeCell ref="K110:L110"/>
    <mergeCell ref="K111:L111"/>
    <mergeCell ref="K101:L101"/>
    <mergeCell ref="K103:L103"/>
    <mergeCell ref="K104:L104"/>
    <mergeCell ref="K105:L105"/>
    <mergeCell ref="K109:L10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0" max="16" man="1"/>
    <brk id="67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2024-03-13T19:22:49Z</cp:lastPrinted>
  <dcterms:created xsi:type="dcterms:W3CDTF">2018-09-25T13:00:18Z</dcterms:created>
  <dcterms:modified xsi:type="dcterms:W3CDTF">2024-03-13T19:23:03Z</dcterms:modified>
  <cp:category/>
  <cp:version/>
  <cp:contentType/>
  <cp:contentStatus/>
</cp:coreProperties>
</file>